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319\Downloads\"/>
    </mc:Choice>
  </mc:AlternateContent>
  <xr:revisionPtr revIDLastSave="0" documentId="8_{85938AAC-1022-4DD9-8261-12F227A7F6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ckaging data cardboard size" sheetId="3" r:id="rId1"/>
    <sheet name="Packaging data pallet size" sheetId="1" r:id="rId2"/>
    <sheet name="Manual - Anleitung" sheetId="2" r:id="rId3"/>
  </sheets>
  <definedNames>
    <definedName name="_xlnm.Print_Area" localSheetId="0">'Packaging data cardboard size'!$A$1:$L$50</definedName>
    <definedName name="_xlnm.Print_Area" localSheetId="1">'Packaging data pallet size'!$A$1:$L$63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20" i="1"/>
  <c r="A18" i="1"/>
  <c r="E50" i="3"/>
  <c r="A50" i="3"/>
  <c r="A43" i="3"/>
  <c r="E41" i="3"/>
  <c r="A41" i="3"/>
  <c r="A40" i="3"/>
  <c r="E39" i="3"/>
  <c r="A39" i="3"/>
  <c r="E37" i="3"/>
  <c r="A37" i="3"/>
  <c r="E34" i="3"/>
  <c r="D34" i="3"/>
  <c r="C34" i="3"/>
  <c r="C32" i="3"/>
  <c r="L30" i="3"/>
  <c r="C30" i="3"/>
  <c r="A30" i="3"/>
  <c r="L29" i="3"/>
  <c r="C29" i="3"/>
  <c r="A29" i="3"/>
  <c r="L28" i="3"/>
  <c r="C28" i="3"/>
  <c r="A28" i="3"/>
  <c r="L27" i="3"/>
  <c r="C27" i="3"/>
  <c r="A27" i="3"/>
  <c r="C26" i="3"/>
  <c r="B26" i="3"/>
  <c r="A26" i="3"/>
  <c r="A25" i="3"/>
  <c r="L23" i="3"/>
  <c r="C23" i="3"/>
  <c r="L22" i="3"/>
  <c r="C22" i="3"/>
  <c r="L21" i="3"/>
  <c r="C21" i="3"/>
  <c r="L20" i="3"/>
  <c r="C20" i="3"/>
  <c r="L19" i="3"/>
  <c r="C19" i="3"/>
  <c r="G18" i="3"/>
  <c r="L18" i="3" s="1"/>
  <c r="C18" i="3"/>
  <c r="I16" i="3"/>
  <c r="D16" i="3"/>
  <c r="A16" i="3"/>
  <c r="A13" i="3"/>
  <c r="A11" i="3"/>
  <c r="A8" i="3"/>
  <c r="E5" i="3"/>
  <c r="A5" i="3"/>
  <c r="A3" i="3"/>
  <c r="A1" i="3"/>
  <c r="G26" i="3" l="1"/>
  <c r="L26" i="3" s="1"/>
  <c r="E50" i="1" l="1"/>
  <c r="A50" i="1"/>
  <c r="C44" i="1"/>
  <c r="G18" i="1"/>
  <c r="G26" i="1" s="1"/>
  <c r="L26" i="1" s="1"/>
  <c r="A44" i="1"/>
  <c r="A32" i="1"/>
  <c r="D16" i="1"/>
  <c r="C26" i="1"/>
  <c r="A26" i="1"/>
  <c r="A1" i="1"/>
  <c r="I16" i="1"/>
  <c r="A13" i="1"/>
  <c r="E54" i="1"/>
  <c r="E52" i="1"/>
  <c r="L41" i="1"/>
  <c r="L40" i="1"/>
  <c r="L39" i="1"/>
  <c r="L38" i="1"/>
  <c r="L30" i="1"/>
  <c r="L29" i="1"/>
  <c r="L28" i="1"/>
  <c r="L27" i="1"/>
  <c r="L19" i="1"/>
  <c r="L20" i="1"/>
  <c r="L21" i="1"/>
  <c r="L22" i="1"/>
  <c r="L23" i="1"/>
  <c r="C18" i="1"/>
  <c r="E63" i="1"/>
  <c r="A63" i="1"/>
  <c r="C32" i="1"/>
  <c r="C34" i="1"/>
  <c r="C33" i="1"/>
  <c r="A56" i="1"/>
  <c r="A54" i="1"/>
  <c r="A53" i="1"/>
  <c r="A52" i="1"/>
  <c r="C47" i="1"/>
  <c r="C46" i="1"/>
  <c r="C45" i="1"/>
  <c r="C23" i="1"/>
  <c r="C30" i="1" s="1"/>
  <c r="C41" i="1" s="1"/>
  <c r="C22" i="1"/>
  <c r="C29" i="1" s="1"/>
  <c r="C40" i="1" s="1"/>
  <c r="C21" i="1"/>
  <c r="C28" i="1" s="1"/>
  <c r="C39" i="1" s="1"/>
  <c r="C27" i="1"/>
  <c r="C38" i="1" s="1"/>
  <c r="C19" i="1"/>
  <c r="A37" i="1"/>
  <c r="A11" i="1"/>
  <c r="A8" i="1"/>
  <c r="E5" i="1"/>
  <c r="A5" i="1"/>
  <c r="A3" i="1"/>
  <c r="L18" i="1" l="1"/>
  <c r="G37" i="1"/>
  <c r="L37" i="1" s="1"/>
</calcChain>
</file>

<file path=xl/sharedStrings.xml><?xml version="1.0" encoding="utf-8"?>
<sst xmlns="http://schemas.openxmlformats.org/spreadsheetml/2006/main" count="165" uniqueCount="77">
  <si>
    <t>de = deutsch 
en = english</t>
  </si>
  <si>
    <t>kg</t>
  </si>
  <si>
    <t>mm</t>
  </si>
  <si>
    <t xml:space="preserve">IMPORTANT    </t>
  </si>
  <si>
    <t>Name:</t>
  </si>
  <si>
    <t>mail:</t>
  </si>
  <si>
    <t>---</t>
  </si>
  <si>
    <t>X</t>
  </si>
  <si>
    <t>English Manual</t>
  </si>
  <si>
    <t>Anleitung Deutsch</t>
  </si>
  <si>
    <t>Individual Packaging:</t>
  </si>
  <si>
    <t>quantity per single box:</t>
  </si>
  <si>
    <t>unit</t>
  </si>
  <si>
    <t>alway one piece</t>
  </si>
  <si>
    <t>Faltschachtel:</t>
  </si>
  <si>
    <t>Menge je Schachtel:</t>
  </si>
  <si>
    <t>Stück</t>
  </si>
  <si>
    <t>Immer 1 Stück</t>
  </si>
  <si>
    <t>Filter-weight net:</t>
  </si>
  <si>
    <t>filter weight without box</t>
  </si>
  <si>
    <t>Filter-Gewicht netto:</t>
  </si>
  <si>
    <t>Filtergewicht ohne Verpackung</t>
  </si>
  <si>
    <t>weight gross:</t>
  </si>
  <si>
    <t>filter weight included box weight</t>
  </si>
  <si>
    <t>Gewicht  brutto:</t>
  </si>
  <si>
    <t>Verpackungsgewicht inklusive Filter</t>
  </si>
  <si>
    <t>length:</t>
  </si>
  <si>
    <t>Länge:</t>
  </si>
  <si>
    <t>width:</t>
  </si>
  <si>
    <t>Breite:</t>
  </si>
  <si>
    <t>height:</t>
  </si>
  <si>
    <t>Höhe:</t>
  </si>
  <si>
    <t>Master Packaging:</t>
  </si>
  <si>
    <t>quantity per master Packaging:</t>
  </si>
  <si>
    <t>Fill this chapter if you put a number of filters together to a master packaging. If you put the single filters on a pallet, please keep it empty</t>
  </si>
  <si>
    <t>Sammelpack:</t>
  </si>
  <si>
    <t>Menge je Sammelpack:</t>
  </si>
  <si>
    <t>Diesen Bereich nur ausfüllen, falls einzelne Filter zu einem Sammelpack zusammengepackt werden. Falls dies nicht der Fall ist, bitte diesen Bereich leer lassen.</t>
  </si>
  <si>
    <t>weight for filters and packaging</t>
  </si>
  <si>
    <t>Packaging type:</t>
  </si>
  <si>
    <t>carton:</t>
  </si>
  <si>
    <t>Mark, if filters are fixed in a master packaging with carton</t>
  </si>
  <si>
    <t>verpackt in:</t>
  </si>
  <si>
    <t>Karton:</t>
  </si>
  <si>
    <t>Anhaken, falls die Filter in einen Karton eingepackt werden</t>
  </si>
  <si>
    <t>foil:</t>
  </si>
  <si>
    <t>Mark, if filters are fixed in a master packaging with foil</t>
  </si>
  <si>
    <t>Folie:</t>
  </si>
  <si>
    <t>Anhaken, falls die Filter verschrumpft wurden</t>
  </si>
  <si>
    <t>other:</t>
  </si>
  <si>
    <t>Mark, if filters are fixed in a master packaging with something else</t>
  </si>
  <si>
    <t>Sonstiges:</t>
  </si>
  <si>
    <t>Anhaken, falls es eine alternative Verpackung des Sammelpacks gibt</t>
  </si>
  <si>
    <t>Pallet:</t>
  </si>
  <si>
    <t>quantity per pallet:</t>
  </si>
  <si>
    <t>Number of filters on a pallet</t>
  </si>
  <si>
    <t>Palette:</t>
  </si>
  <si>
    <t>Anzahl Filter je Palette</t>
  </si>
  <si>
    <t>Filter weight, packaging and pallet weight</t>
  </si>
  <si>
    <t>Gewicht der Filter inklusive Verpackung und Palette</t>
  </si>
  <si>
    <t>edge protection</t>
  </si>
  <si>
    <t>Mark, if pallet is containing an edge protection</t>
  </si>
  <si>
    <t>Umrandung</t>
  </si>
  <si>
    <t>Anhaken, falls die Palette eine Umrandung beinhaltet</t>
  </si>
  <si>
    <t>shrink wraped</t>
  </si>
  <si>
    <t>Mark, if pallet is shrink wraped</t>
  </si>
  <si>
    <t>verschrumpft</t>
  </si>
  <si>
    <t>Anhaken, falls die Palette verschrumpft wurde</t>
  </si>
  <si>
    <t>strapped</t>
  </si>
  <si>
    <t>Mark, if pallet is stapped</t>
  </si>
  <si>
    <t>umreift</t>
  </si>
  <si>
    <t>Anhaken, falls die Palette umreift wurde</t>
  </si>
  <si>
    <t>other</t>
  </si>
  <si>
    <t>Mark, if pallet is containing something different</t>
  </si>
  <si>
    <t>Sonstiges</t>
  </si>
  <si>
    <t>Anhaken, falls die Palette weitere Verpackungsbestandteile beinhaltet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</si>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</sst>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\ 000\ 00\ 000"/>
    <numFmt numFmtId="165" formatCode="0.000"/>
    <numFmt numFmtId="166" formatCode="#,##0.000\ &quot;kg&quot;"/>
    <numFmt numFmtId="167" formatCode="#,##0\ &quot;mm&quot;"/>
    <numFmt numFmtId="168" formatCode="#,##0.0\ &quot;kg&quot;"/>
  </numFmts>
  <fonts count="18">
    <font>
      <sz val="10"/>
      <name val="Arial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sz val="10"/>
      <color theme="8" tint="0.79998168889431442"/>
      <name val="Arial"/>
      <family val="2"/>
    </font>
    <font>
      <b/>
      <sz val="10"/>
      <color theme="8" tint="0.79998168889431442"/>
      <name val="Arial"/>
      <family val="2"/>
    </font>
    <font>
      <u/>
      <sz val="10"/>
      <color theme="10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3" fontId="6" fillId="3" borderId="4" xfId="0" applyNumberFormat="1" applyFont="1" applyFill="1" applyBorder="1" applyAlignment="1">
      <alignment vertical="top"/>
    </xf>
    <xf numFmtId="0" fontId="6" fillId="4" borderId="0" xfId="0" applyFont="1" applyFill="1" applyAlignment="1">
      <alignment horizontal="center" vertical="top"/>
    </xf>
    <xf numFmtId="3" fontId="6" fillId="4" borderId="0" xfId="0" applyNumberFormat="1" applyFont="1" applyFill="1" applyAlignment="1">
      <alignment vertical="top"/>
    </xf>
    <xf numFmtId="0" fontId="6" fillId="4" borderId="9" xfId="0" applyFont="1" applyFill="1" applyBorder="1" applyAlignment="1">
      <alignment horizontal="center" vertical="top"/>
    </xf>
    <xf numFmtId="0" fontId="6" fillId="4" borderId="10" xfId="0" applyFont="1" applyFill="1" applyBorder="1" applyAlignment="1">
      <alignment horizontal="center" vertical="top"/>
    </xf>
    <xf numFmtId="3" fontId="6" fillId="4" borderId="10" xfId="0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3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4" borderId="14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8" fillId="4" borderId="16" xfId="0" applyFont="1" applyFill="1" applyBorder="1" applyAlignment="1">
      <alignment vertical="top"/>
    </xf>
    <xf numFmtId="0" fontId="8" fillId="3" borderId="17" xfId="0" applyFont="1" applyFill="1" applyBorder="1" applyAlignment="1">
      <alignment vertical="top"/>
    </xf>
    <xf numFmtId="0" fontId="8" fillId="3" borderId="15" xfId="0" applyFont="1" applyFill="1" applyBorder="1" applyAlignment="1">
      <alignment vertical="top"/>
    </xf>
    <xf numFmtId="0" fontId="8" fillId="4" borderId="10" xfId="0" applyFont="1" applyFill="1" applyBorder="1" applyAlignment="1">
      <alignment vertical="top"/>
    </xf>
    <xf numFmtId="0" fontId="8" fillId="4" borderId="18" xfId="0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8" fillId="3" borderId="4" xfId="0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0" fontId="8" fillId="4" borderId="2" xfId="0" applyFont="1" applyFill="1" applyBorder="1" applyAlignment="1">
      <alignment horizontal="right" vertical="top"/>
    </xf>
    <xf numFmtId="3" fontId="6" fillId="4" borderId="3" xfId="0" applyNumberFormat="1" applyFont="1" applyFill="1" applyBorder="1" applyAlignment="1">
      <alignment vertical="top"/>
    </xf>
    <xf numFmtId="165" fontId="6" fillId="4" borderId="3" xfId="0" applyNumberFormat="1" applyFont="1" applyFill="1" applyBorder="1" applyAlignment="1">
      <alignment vertical="top"/>
    </xf>
    <xf numFmtId="0" fontId="8" fillId="4" borderId="19" xfId="0" applyFont="1" applyFill="1" applyBorder="1" applyAlignment="1">
      <alignment horizontal="right" vertical="top"/>
    </xf>
    <xf numFmtId="3" fontId="6" fillId="4" borderId="13" xfId="0" applyNumberFormat="1" applyFont="1" applyFill="1" applyBorder="1" applyAlignment="1">
      <alignment horizontal="center" vertical="top"/>
    </xf>
    <xf numFmtId="3" fontId="6" fillId="4" borderId="13" xfId="0" applyNumberFormat="1" applyFont="1" applyFill="1" applyBorder="1" applyAlignment="1">
      <alignment vertical="top"/>
    </xf>
    <xf numFmtId="0" fontId="8" fillId="4" borderId="13" xfId="0" applyFont="1" applyFill="1" applyBorder="1" applyAlignment="1">
      <alignment vertical="top"/>
    </xf>
    <xf numFmtId="0" fontId="8" fillId="4" borderId="20" xfId="0" applyFont="1" applyFill="1" applyBorder="1" applyAlignment="1">
      <alignment vertical="top"/>
    </xf>
    <xf numFmtId="0" fontId="8" fillId="3" borderId="21" xfId="0" applyFont="1" applyFill="1" applyBorder="1" applyAlignment="1">
      <alignment vertical="top"/>
    </xf>
    <xf numFmtId="0" fontId="8" fillId="3" borderId="13" xfId="0" applyFont="1" applyFill="1" applyBorder="1" applyAlignment="1">
      <alignment vertical="top"/>
    </xf>
    <xf numFmtId="3" fontId="6" fillId="3" borderId="13" xfId="0" applyNumberFormat="1" applyFont="1" applyFill="1" applyBorder="1" applyAlignment="1">
      <alignment vertical="top"/>
    </xf>
    <xf numFmtId="0" fontId="8" fillId="4" borderId="18" xfId="0" applyFont="1" applyFill="1" applyBorder="1" applyAlignment="1">
      <alignment horizontal="right" vertical="top"/>
    </xf>
    <xf numFmtId="0" fontId="6" fillId="4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8" fillId="3" borderId="22" xfId="0" applyFont="1" applyFill="1" applyBorder="1" applyAlignment="1">
      <alignment vertical="top"/>
    </xf>
    <xf numFmtId="3" fontId="6" fillId="3" borderId="0" xfId="0" applyNumberFormat="1" applyFont="1" applyFill="1" applyAlignment="1">
      <alignment vertical="top"/>
    </xf>
    <xf numFmtId="0" fontId="8" fillId="4" borderId="19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 indent="2"/>
    </xf>
    <xf numFmtId="0" fontId="8" fillId="3" borderId="25" xfId="0" applyFont="1" applyFill="1" applyBorder="1" applyAlignment="1">
      <alignment vertical="top"/>
    </xf>
    <xf numFmtId="0" fontId="8" fillId="3" borderId="26" xfId="0" applyFont="1" applyFill="1" applyBorder="1" applyAlignment="1">
      <alignment vertical="top"/>
    </xf>
    <xf numFmtId="3" fontId="6" fillId="3" borderId="28" xfId="0" applyNumberFormat="1" applyFont="1" applyFill="1" applyBorder="1" applyAlignment="1">
      <alignment vertical="top"/>
    </xf>
    <xf numFmtId="0" fontId="6" fillId="3" borderId="26" xfId="0" applyFont="1" applyFill="1" applyBorder="1" applyAlignment="1">
      <alignment vertical="top"/>
    </xf>
    <xf numFmtId="0" fontId="8" fillId="3" borderId="28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4" borderId="10" xfId="0" applyFont="1" applyFill="1" applyBorder="1" applyAlignment="1">
      <alignment vertical="top"/>
    </xf>
    <xf numFmtId="0" fontId="8" fillId="4" borderId="30" xfId="0" applyFont="1" applyFill="1" applyBorder="1" applyAlignment="1">
      <alignment vertical="top"/>
    </xf>
    <xf numFmtId="0" fontId="8" fillId="5" borderId="31" xfId="0" applyFont="1" applyFill="1" applyBorder="1" applyAlignment="1">
      <alignment vertical="top"/>
    </xf>
    <xf numFmtId="0" fontId="8" fillId="5" borderId="15" xfId="0" applyFont="1" applyFill="1" applyBorder="1" applyAlignment="1">
      <alignment vertical="top"/>
    </xf>
    <xf numFmtId="0" fontId="8" fillId="5" borderId="32" xfId="0" applyFont="1" applyFill="1" applyBorder="1" applyAlignment="1">
      <alignment vertical="top"/>
    </xf>
    <xf numFmtId="0" fontId="8" fillId="5" borderId="0" xfId="0" applyFont="1" applyFill="1" applyAlignment="1">
      <alignment vertical="top"/>
    </xf>
    <xf numFmtId="0" fontId="8" fillId="5" borderId="33" xfId="0" applyFont="1" applyFill="1" applyBorder="1" applyAlignment="1">
      <alignment vertical="top"/>
    </xf>
    <xf numFmtId="0" fontId="5" fillId="5" borderId="32" xfId="0" applyFont="1" applyFill="1" applyBorder="1" applyAlignment="1">
      <alignment horizontal="left" vertical="top"/>
    </xf>
    <xf numFmtId="0" fontId="5" fillId="5" borderId="0" xfId="0" applyFont="1" applyFill="1" applyAlignment="1">
      <alignment vertical="top"/>
    </xf>
    <xf numFmtId="0" fontId="8" fillId="5" borderId="2" xfId="0" applyFont="1" applyFill="1" applyBorder="1" applyAlignment="1">
      <alignment horizontal="right" vertical="top"/>
    </xf>
    <xf numFmtId="0" fontId="6" fillId="5" borderId="32" xfId="0" applyFont="1" applyFill="1" applyBorder="1" applyAlignment="1">
      <alignment horizontal="left" vertical="top"/>
    </xf>
    <xf numFmtId="0" fontId="6" fillId="5" borderId="0" xfId="0" applyFont="1" applyFill="1" applyAlignment="1">
      <alignment vertical="top"/>
    </xf>
    <xf numFmtId="0" fontId="6" fillId="5" borderId="34" xfId="0" applyFont="1" applyFill="1" applyBorder="1" applyAlignment="1">
      <alignment horizontal="left" vertical="top"/>
    </xf>
    <xf numFmtId="0" fontId="6" fillId="5" borderId="13" xfId="0" applyFont="1" applyFill="1" applyBorder="1" applyAlignment="1">
      <alignment vertical="top"/>
    </xf>
    <xf numFmtId="0" fontId="8" fillId="5" borderId="13" xfId="0" applyFont="1" applyFill="1" applyBorder="1" applyAlignment="1">
      <alignment horizontal="right" vertical="top"/>
    </xf>
    <xf numFmtId="0" fontId="8" fillId="5" borderId="0" xfId="0" applyFont="1" applyFill="1" applyAlignment="1">
      <alignment horizontal="right" vertical="top"/>
    </xf>
    <xf numFmtId="0" fontId="10" fillId="5" borderId="32" xfId="0" applyFont="1" applyFill="1" applyBorder="1" applyAlignment="1">
      <alignment horizontal="left" vertical="top"/>
    </xf>
    <xf numFmtId="0" fontId="5" fillId="5" borderId="0" xfId="0" applyFont="1" applyFill="1" applyAlignment="1">
      <alignment horizontal="right" vertical="top"/>
    </xf>
    <xf numFmtId="0" fontId="8" fillId="5" borderId="35" xfId="0" applyFont="1" applyFill="1" applyBorder="1" applyAlignment="1">
      <alignment horizontal="right" vertical="top"/>
    </xf>
    <xf numFmtId="0" fontId="8" fillId="5" borderId="32" xfId="0" applyFont="1" applyFill="1" applyBorder="1" applyAlignment="1">
      <alignment horizontal="left" vertical="top"/>
    </xf>
    <xf numFmtId="0" fontId="6" fillId="5" borderId="32" xfId="0" applyFont="1" applyFill="1" applyBorder="1" applyAlignment="1">
      <alignment vertical="top"/>
    </xf>
    <xf numFmtId="0" fontId="8" fillId="5" borderId="34" xfId="0" applyFont="1" applyFill="1" applyBorder="1" applyAlignment="1">
      <alignment vertical="top"/>
    </xf>
    <xf numFmtId="0" fontId="8" fillId="5" borderId="13" xfId="0" applyFont="1" applyFill="1" applyBorder="1" applyAlignment="1">
      <alignment vertical="top"/>
    </xf>
    <xf numFmtId="167" fontId="6" fillId="4" borderId="0" xfId="0" applyNumberFormat="1" applyFont="1" applyFill="1" applyAlignment="1">
      <alignment horizontal="center" vertical="top"/>
    </xf>
    <xf numFmtId="167" fontId="8" fillId="3" borderId="0" xfId="0" applyNumberFormat="1" applyFont="1" applyFill="1" applyAlignment="1">
      <alignment horizontal="center" vertical="top"/>
    </xf>
    <xf numFmtId="0" fontId="13" fillId="4" borderId="30" xfId="0" applyFont="1" applyFill="1" applyBorder="1" applyAlignment="1">
      <alignment vertical="top"/>
    </xf>
    <xf numFmtId="0" fontId="6" fillId="0" borderId="0" xfId="0" applyFont="1" applyAlignment="1">
      <alignment horizontal="right" vertical="top"/>
    </xf>
    <xf numFmtId="3" fontId="14" fillId="4" borderId="0" xfId="0" applyNumberFormat="1" applyFont="1" applyFill="1" applyAlignment="1">
      <alignment vertical="top"/>
    </xf>
    <xf numFmtId="3" fontId="14" fillId="4" borderId="0" xfId="0" quotePrefix="1" applyNumberFormat="1" applyFont="1" applyFill="1" applyAlignment="1">
      <alignment vertical="top"/>
    </xf>
    <xf numFmtId="3" fontId="6" fillId="4" borderId="7" xfId="0" applyNumberFormat="1" applyFont="1" applyFill="1" applyBorder="1" applyAlignment="1">
      <alignment horizontal="center" vertical="center"/>
    </xf>
    <xf numFmtId="166" fontId="6" fillId="4" borderId="23" xfId="0" applyNumberFormat="1" applyFont="1" applyFill="1" applyBorder="1" applyAlignment="1">
      <alignment horizontal="center" vertical="center"/>
    </xf>
    <xf numFmtId="167" fontId="6" fillId="4" borderId="23" xfId="0" applyNumberFormat="1" applyFont="1" applyFill="1" applyBorder="1" applyAlignment="1">
      <alignment horizontal="center" vertical="center"/>
    </xf>
    <xf numFmtId="167" fontId="6" fillId="4" borderId="24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vertical="center"/>
    </xf>
    <xf numFmtId="165" fontId="6" fillId="4" borderId="3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35" xfId="0" applyBorder="1" applyAlignment="1">
      <alignment vertical="top"/>
    </xf>
    <xf numFmtId="0" fontId="0" fillId="0" borderId="35" xfId="0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0" xfId="0" applyAlignment="1">
      <alignment vertical="top"/>
    </xf>
    <xf numFmtId="0" fontId="0" fillId="0" borderId="33" xfId="0" applyBorder="1" applyAlignment="1">
      <alignment vertical="top" wrapText="1"/>
    </xf>
    <xf numFmtId="0" fontId="0" fillId="0" borderId="50" xfId="0" applyBorder="1" applyAlignment="1">
      <alignment vertical="top"/>
    </xf>
    <xf numFmtId="0" fontId="0" fillId="0" borderId="42" xfId="0" applyBorder="1" applyAlignment="1">
      <alignment vertical="top"/>
    </xf>
    <xf numFmtId="0" fontId="8" fillId="0" borderId="35" xfId="0" quotePrefix="1" applyFont="1" applyBorder="1" applyAlignment="1">
      <alignment vertical="top" wrapText="1"/>
    </xf>
    <xf numFmtId="0" fontId="8" fillId="0" borderId="0" xfId="2" applyAlignment="1">
      <alignment vertical="top"/>
    </xf>
    <xf numFmtId="0" fontId="2" fillId="0" borderId="0" xfId="2" applyFont="1" applyAlignment="1">
      <alignment vertical="top"/>
    </xf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9" fillId="2" borderId="1" xfId="2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 indent="2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3" fillId="0" borderId="1" xfId="2" applyFont="1" applyBorder="1" applyAlignment="1">
      <alignment horizontal="center" vertical="top"/>
    </xf>
    <xf numFmtId="0" fontId="6" fillId="0" borderId="0" xfId="2" applyFont="1" applyAlignment="1">
      <alignment vertical="top"/>
    </xf>
    <xf numFmtId="0" fontId="4" fillId="0" borderId="0" xfId="2" applyFont="1" applyAlignment="1">
      <alignment horizontal="left" vertical="top"/>
    </xf>
    <xf numFmtId="0" fontId="8" fillId="0" borderId="0" xfId="2" applyAlignment="1">
      <alignment horizontal="center" vertical="top"/>
    </xf>
    <xf numFmtId="0" fontId="4" fillId="0" borderId="2" xfId="2" applyFont="1" applyBorder="1" applyAlignment="1">
      <alignment vertical="top"/>
    </xf>
    <xf numFmtId="0" fontId="4" fillId="0" borderId="3" xfId="2" applyFont="1" applyBorder="1" applyAlignment="1">
      <alignment vertical="top"/>
    </xf>
    <xf numFmtId="0" fontId="8" fillId="0" borderId="3" xfId="2" applyBorder="1" applyAlignment="1">
      <alignment vertical="top"/>
    </xf>
    <xf numFmtId="0" fontId="8" fillId="0" borderId="12" xfId="2" applyBorder="1" applyAlignment="1">
      <alignment vertical="top"/>
    </xf>
    <xf numFmtId="164" fontId="5" fillId="0" borderId="0" xfId="2" applyNumberFormat="1" applyFont="1" applyAlignment="1">
      <alignment horizontal="left" vertical="top"/>
    </xf>
    <xf numFmtId="0" fontId="8" fillId="0" borderId="13" xfId="2" applyBorder="1" applyAlignment="1">
      <alignment vertical="top"/>
    </xf>
    <xf numFmtId="0" fontId="8" fillId="5" borderId="31" xfId="2" applyFill="1" applyBorder="1" applyAlignment="1">
      <alignment vertical="top"/>
    </xf>
    <xf numFmtId="0" fontId="8" fillId="5" borderId="15" xfId="2" applyFill="1" applyBorder="1" applyAlignment="1">
      <alignment vertical="top"/>
    </xf>
    <xf numFmtId="0" fontId="8" fillId="4" borderId="14" xfId="2" applyFill="1" applyBorder="1" applyAlignment="1">
      <alignment vertical="top"/>
    </xf>
    <xf numFmtId="0" fontId="8" fillId="4" borderId="15" xfId="2" applyFill="1" applyBorder="1" applyAlignment="1">
      <alignment vertical="top"/>
    </xf>
    <xf numFmtId="0" fontId="8" fillId="4" borderId="16" xfId="2" applyFill="1" applyBorder="1" applyAlignment="1">
      <alignment vertical="top"/>
    </xf>
    <xf numFmtId="0" fontId="8" fillId="3" borderId="17" xfId="2" applyFill="1" applyBorder="1" applyAlignment="1">
      <alignment vertical="top"/>
    </xf>
    <xf numFmtId="0" fontId="8" fillId="3" borderId="15" xfId="2" applyFill="1" applyBorder="1" applyAlignment="1">
      <alignment vertical="top"/>
    </xf>
    <xf numFmtId="0" fontId="8" fillId="3" borderId="25" xfId="2" applyFill="1" applyBorder="1" applyAlignment="1">
      <alignment vertical="top"/>
    </xf>
    <xf numFmtId="0" fontId="5" fillId="5" borderId="32" xfId="2" applyFont="1" applyFill="1" applyBorder="1" applyAlignment="1">
      <alignment horizontal="left" vertical="top"/>
    </xf>
    <xf numFmtId="0" fontId="8" fillId="5" borderId="0" xfId="2" applyFill="1" applyAlignment="1">
      <alignment vertical="top"/>
    </xf>
    <xf numFmtId="0" fontId="8" fillId="5" borderId="33" xfId="2" applyFill="1" applyBorder="1" applyAlignment="1">
      <alignment vertical="top"/>
    </xf>
    <xf numFmtId="0" fontId="12" fillId="4" borderId="10" xfId="2" applyFont="1" applyFill="1" applyBorder="1" applyAlignment="1">
      <alignment vertical="top"/>
    </xf>
    <xf numFmtId="0" fontId="8" fillId="5" borderId="32" xfId="2" applyFill="1" applyBorder="1" applyAlignment="1">
      <alignment vertical="top"/>
    </xf>
    <xf numFmtId="0" fontId="8" fillId="4" borderId="18" xfId="2" applyFill="1" applyBorder="1" applyAlignment="1">
      <alignment vertical="top"/>
    </xf>
    <xf numFmtId="0" fontId="8" fillId="4" borderId="0" xfId="2" applyFill="1" applyAlignment="1">
      <alignment vertical="top"/>
    </xf>
    <xf numFmtId="0" fontId="8" fillId="4" borderId="10" xfId="2" applyFill="1" applyBorder="1" applyAlignment="1">
      <alignment vertical="top"/>
    </xf>
    <xf numFmtId="0" fontId="8" fillId="3" borderId="4" xfId="2" applyFill="1" applyBorder="1" applyAlignment="1">
      <alignment vertical="top"/>
    </xf>
    <xf numFmtId="0" fontId="8" fillId="3" borderId="0" xfId="2" applyFill="1" applyAlignment="1">
      <alignment vertical="top"/>
    </xf>
    <xf numFmtId="0" fontId="8" fillId="3" borderId="26" xfId="2" applyFill="1" applyBorder="1" applyAlignment="1">
      <alignment vertical="top"/>
    </xf>
    <xf numFmtId="0" fontId="5" fillId="5" borderId="0" xfId="2" applyFont="1" applyFill="1" applyAlignment="1">
      <alignment vertical="top"/>
    </xf>
    <xf numFmtId="0" fontId="8" fillId="5" borderId="2" xfId="2" applyFill="1" applyBorder="1" applyAlignment="1">
      <alignment horizontal="right" vertical="top"/>
    </xf>
    <xf numFmtId="0" fontId="8" fillId="4" borderId="2" xfId="2" applyFill="1" applyBorder="1" applyAlignment="1">
      <alignment horizontal="right" vertical="top"/>
    </xf>
    <xf numFmtId="3" fontId="6" fillId="4" borderId="7" xfId="2" applyNumberFormat="1" applyFont="1" applyFill="1" applyBorder="1" applyAlignment="1">
      <alignment horizontal="center" vertical="center"/>
    </xf>
    <xf numFmtId="3" fontId="6" fillId="4" borderId="3" xfId="2" applyNumberFormat="1" applyFont="1" applyFill="1" applyBorder="1" applyAlignment="1">
      <alignment vertical="center"/>
    </xf>
    <xf numFmtId="0" fontId="8" fillId="4" borderId="12" xfId="2" applyFill="1" applyBorder="1" applyAlignment="1">
      <alignment vertical="center"/>
    </xf>
    <xf numFmtId="0" fontId="8" fillId="4" borderId="30" xfId="2" applyFill="1" applyBorder="1" applyAlignment="1">
      <alignment vertical="top"/>
    </xf>
    <xf numFmtId="0" fontId="8" fillId="3" borderId="27" xfId="2" applyFill="1" applyBorder="1" applyAlignment="1">
      <alignment vertical="center"/>
    </xf>
    <xf numFmtId="0" fontId="6" fillId="5" borderId="32" xfId="2" applyFont="1" applyFill="1" applyBorder="1" applyAlignment="1">
      <alignment horizontal="left" vertical="top"/>
    </xf>
    <xf numFmtId="0" fontId="6" fillId="5" borderId="0" xfId="2" applyFont="1" applyFill="1" applyAlignment="1">
      <alignment vertical="top"/>
    </xf>
    <xf numFmtId="166" fontId="6" fillId="4" borderId="23" xfId="2" applyNumberFormat="1" applyFont="1" applyFill="1" applyBorder="1" applyAlignment="1">
      <alignment horizontal="center" vertical="center"/>
    </xf>
    <xf numFmtId="165" fontId="6" fillId="4" borderId="3" xfId="2" applyNumberFormat="1" applyFont="1" applyFill="1" applyBorder="1" applyAlignment="1">
      <alignment vertical="center"/>
    </xf>
    <xf numFmtId="167" fontId="6" fillId="4" borderId="23" xfId="2" applyNumberFormat="1" applyFont="1" applyFill="1" applyBorder="1" applyAlignment="1">
      <alignment horizontal="center" vertical="center"/>
    </xf>
    <xf numFmtId="167" fontId="6" fillId="4" borderId="24" xfId="2" applyNumberFormat="1" applyFont="1" applyFill="1" applyBorder="1" applyAlignment="1">
      <alignment horizontal="center" vertical="center"/>
    </xf>
    <xf numFmtId="0" fontId="6" fillId="5" borderId="34" xfId="2" applyFont="1" applyFill="1" applyBorder="1" applyAlignment="1">
      <alignment horizontal="left" vertical="top"/>
    </xf>
    <xf numFmtId="0" fontId="6" fillId="5" borderId="13" xfId="2" applyFont="1" applyFill="1" applyBorder="1" applyAlignment="1">
      <alignment vertical="top"/>
    </xf>
    <xf numFmtId="0" fontId="8" fillId="5" borderId="13" xfId="2" applyFill="1" applyBorder="1" applyAlignment="1">
      <alignment horizontal="right" vertical="top"/>
    </xf>
    <xf numFmtId="0" fontId="8" fillId="4" borderId="19" xfId="2" applyFill="1" applyBorder="1" applyAlignment="1">
      <alignment horizontal="right" vertical="top"/>
    </xf>
    <xf numFmtId="3" fontId="6" fillId="4" borderId="13" xfId="2" applyNumberFormat="1" applyFont="1" applyFill="1" applyBorder="1" applyAlignment="1">
      <alignment horizontal="center" vertical="top"/>
    </xf>
    <xf numFmtId="3" fontId="6" fillId="4" borderId="13" xfId="2" applyNumberFormat="1" applyFont="1" applyFill="1" applyBorder="1" applyAlignment="1">
      <alignment vertical="top"/>
    </xf>
    <xf numFmtId="0" fontId="8" fillId="4" borderId="13" xfId="2" applyFill="1" applyBorder="1" applyAlignment="1">
      <alignment vertical="top"/>
    </xf>
    <xf numFmtId="0" fontId="8" fillId="4" borderId="20" xfId="2" applyFill="1" applyBorder="1" applyAlignment="1">
      <alignment vertical="top"/>
    </xf>
    <xf numFmtId="0" fontId="8" fillId="3" borderId="21" xfId="2" applyFill="1" applyBorder="1" applyAlignment="1">
      <alignment vertical="top"/>
    </xf>
    <xf numFmtId="0" fontId="8" fillId="3" borderId="13" xfId="2" applyFill="1" applyBorder="1" applyAlignment="1">
      <alignment vertical="top"/>
    </xf>
    <xf numFmtId="3" fontId="6" fillId="3" borderId="13" xfId="2" applyNumberFormat="1" applyFont="1" applyFill="1" applyBorder="1" applyAlignment="1">
      <alignment vertical="top"/>
    </xf>
    <xf numFmtId="3" fontId="6" fillId="3" borderId="28" xfId="2" applyNumberFormat="1" applyFont="1" applyFill="1" applyBorder="1" applyAlignment="1">
      <alignment vertical="top"/>
    </xf>
    <xf numFmtId="0" fontId="8" fillId="5" borderId="0" xfId="2" applyFill="1" applyAlignment="1">
      <alignment horizontal="right" vertical="top"/>
    </xf>
    <xf numFmtId="0" fontId="8" fillId="4" borderId="18" xfId="2" applyFill="1" applyBorder="1" applyAlignment="1">
      <alignment horizontal="right" vertical="top"/>
    </xf>
    <xf numFmtId="0" fontId="6" fillId="4" borderId="0" xfId="2" applyFont="1" applyFill="1" applyAlignment="1">
      <alignment vertical="top"/>
    </xf>
    <xf numFmtId="0" fontId="6" fillId="3" borderId="0" xfId="2" applyFont="1" applyFill="1" applyAlignment="1">
      <alignment vertical="top"/>
    </xf>
    <xf numFmtId="0" fontId="8" fillId="5" borderId="3" xfId="2" applyFill="1" applyBorder="1" applyAlignment="1">
      <alignment horizontal="right" vertical="top"/>
    </xf>
    <xf numFmtId="3" fontId="6" fillId="4" borderId="3" xfId="2" applyNumberFormat="1" applyFont="1" applyFill="1" applyBorder="1" applyAlignment="1">
      <alignment vertical="top"/>
    </xf>
    <xf numFmtId="0" fontId="8" fillId="3" borderId="22" xfId="2" applyFill="1" applyBorder="1" applyAlignment="1">
      <alignment vertical="top"/>
    </xf>
    <xf numFmtId="0" fontId="8" fillId="3" borderId="29" xfId="2" applyFill="1" applyBorder="1" applyAlignment="1">
      <alignment vertical="center"/>
    </xf>
    <xf numFmtId="168" fontId="6" fillId="4" borderId="23" xfId="2" applyNumberFormat="1" applyFont="1" applyFill="1" applyBorder="1" applyAlignment="1">
      <alignment horizontal="center" vertical="center"/>
    </xf>
    <xf numFmtId="165" fontId="6" fillId="4" borderId="3" xfId="2" applyNumberFormat="1" applyFont="1" applyFill="1" applyBorder="1" applyAlignment="1">
      <alignment vertical="top"/>
    </xf>
    <xf numFmtId="0" fontId="13" fillId="4" borderId="30" xfId="2" applyFont="1" applyFill="1" applyBorder="1" applyAlignment="1">
      <alignment vertical="top"/>
    </xf>
    <xf numFmtId="0" fontId="8" fillId="5" borderId="32" xfId="2" applyFill="1" applyBorder="1" applyAlignment="1">
      <alignment horizontal="left" vertical="top"/>
    </xf>
    <xf numFmtId="167" fontId="6" fillId="4" borderId="0" xfId="2" applyNumberFormat="1" applyFont="1" applyFill="1" applyAlignment="1">
      <alignment horizontal="center" vertical="top"/>
    </xf>
    <xf numFmtId="3" fontId="6" fillId="4" borderId="0" xfId="2" applyNumberFormat="1" applyFont="1" applyFill="1" applyAlignment="1">
      <alignment vertical="top"/>
    </xf>
    <xf numFmtId="167" fontId="8" fillId="3" borderId="0" xfId="2" applyNumberFormat="1" applyFill="1" applyAlignment="1">
      <alignment horizontal="center" vertical="top"/>
    </xf>
    <xf numFmtId="0" fontId="8" fillId="5" borderId="34" xfId="2" applyFill="1" applyBorder="1" applyAlignment="1">
      <alignment vertical="top"/>
    </xf>
    <xf numFmtId="0" fontId="8" fillId="5" borderId="13" xfId="2" applyFill="1" applyBorder="1" applyAlignment="1">
      <alignment vertical="top"/>
    </xf>
    <xf numFmtId="0" fontId="8" fillId="4" borderId="19" xfId="2" applyFill="1" applyBorder="1" applyAlignment="1">
      <alignment vertical="top"/>
    </xf>
    <xf numFmtId="0" fontId="8" fillId="3" borderId="28" xfId="2" applyFill="1" applyBorder="1" applyAlignment="1">
      <alignment vertical="top"/>
    </xf>
    <xf numFmtId="0" fontId="12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>
      <alignment horizontal="center" vertical="top"/>
    </xf>
    <xf numFmtId="0" fontId="6" fillId="0" borderId="35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8" fillId="0" borderId="35" xfId="2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6" fillId="0" borderId="0" xfId="2" applyFont="1" applyAlignment="1">
      <alignment horizontal="left" vertical="top"/>
    </xf>
    <xf numFmtId="0" fontId="6" fillId="0" borderId="36" xfId="2" applyFont="1" applyBorder="1" applyAlignment="1">
      <alignment horizontal="center" vertical="top"/>
    </xf>
    <xf numFmtId="0" fontId="6" fillId="0" borderId="35" xfId="2" applyFont="1" applyBorder="1" applyAlignment="1">
      <alignment horizontal="center" vertical="top"/>
    </xf>
    <xf numFmtId="0" fontId="17" fillId="0" borderId="35" xfId="3" applyBorder="1" applyAlignment="1" applyProtection="1">
      <alignment horizontal="center" vertical="top"/>
    </xf>
    <xf numFmtId="0" fontId="8" fillId="5" borderId="35" xfId="2" applyFill="1" applyBorder="1" applyAlignment="1">
      <alignment horizontal="right" vertical="top"/>
    </xf>
    <xf numFmtId="0" fontId="8" fillId="5" borderId="51" xfId="2" applyFill="1" applyBorder="1" applyAlignment="1">
      <alignment horizontal="right" vertical="top"/>
    </xf>
    <xf numFmtId="166" fontId="8" fillId="3" borderId="35" xfId="2" applyNumberFormat="1" applyFill="1" applyBorder="1" applyAlignment="1">
      <alignment horizontal="center" vertical="center"/>
    </xf>
    <xf numFmtId="167" fontId="8" fillId="3" borderId="35" xfId="2" applyNumberFormat="1" applyFill="1" applyBorder="1" applyAlignment="1">
      <alignment horizontal="center" vertical="center"/>
    </xf>
    <xf numFmtId="0" fontId="6" fillId="5" borderId="32" xfId="2" applyFont="1" applyFill="1" applyBorder="1" applyAlignment="1">
      <alignment horizontal="right" vertical="top"/>
    </xf>
    <xf numFmtId="0" fontId="6" fillId="5" borderId="0" xfId="2" applyFont="1" applyFill="1" applyAlignment="1">
      <alignment horizontal="right" vertical="top"/>
    </xf>
    <xf numFmtId="0" fontId="8" fillId="5" borderId="35" xfId="2" applyFill="1" applyBorder="1" applyAlignment="1">
      <alignment horizontal="left" vertical="top" wrapText="1"/>
    </xf>
    <xf numFmtId="0" fontId="8" fillId="5" borderId="35" xfId="2" applyFill="1" applyBorder="1" applyAlignment="1">
      <alignment horizontal="left" vertical="top"/>
    </xf>
    <xf numFmtId="0" fontId="1" fillId="0" borderId="35" xfId="2" applyFont="1" applyBorder="1" applyAlignment="1">
      <alignment horizontal="right" vertical="top"/>
    </xf>
    <xf numFmtId="0" fontId="1" fillId="0" borderId="51" xfId="2" applyFont="1" applyBorder="1" applyAlignment="1">
      <alignment horizontal="right" vertical="top"/>
    </xf>
    <xf numFmtId="0" fontId="8" fillId="3" borderId="35" xfId="2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4" fillId="0" borderId="40" xfId="2" applyFont="1" applyBorder="1" applyAlignment="1">
      <alignment horizontal="left" vertical="top"/>
    </xf>
    <xf numFmtId="0" fontId="4" fillId="0" borderId="36" xfId="2" applyFont="1" applyBorder="1" applyAlignment="1">
      <alignment horizontal="left" vertical="top"/>
    </xf>
    <xf numFmtId="0" fontId="4" fillId="0" borderId="41" xfId="2" applyFont="1" applyBorder="1" applyAlignment="1">
      <alignment horizontal="left" vertical="top"/>
    </xf>
    <xf numFmtId="0" fontId="4" fillId="0" borderId="42" xfId="2" applyFont="1" applyBorder="1" applyAlignment="1">
      <alignment horizontal="left" vertical="top"/>
    </xf>
    <xf numFmtId="0" fontId="4" fillId="0" borderId="43" xfId="2" applyFont="1" applyBorder="1" applyAlignment="1">
      <alignment horizontal="left" vertical="top"/>
    </xf>
    <xf numFmtId="0" fontId="4" fillId="0" borderId="44" xfId="2" applyFont="1" applyBorder="1" applyAlignment="1">
      <alignment horizontal="left" vertical="top"/>
    </xf>
    <xf numFmtId="164" fontId="5" fillId="0" borderId="2" xfId="2" applyNumberFormat="1" applyFont="1" applyBorder="1" applyAlignment="1">
      <alignment horizontal="left" vertical="top"/>
    </xf>
    <xf numFmtId="164" fontId="5" fillId="0" borderId="3" xfId="2" applyNumberFormat="1" applyFont="1" applyBorder="1" applyAlignment="1">
      <alignment horizontal="left" vertical="top"/>
    </xf>
    <xf numFmtId="164" fontId="5" fillId="0" borderId="12" xfId="2" applyNumberFormat="1" applyFont="1" applyBorder="1" applyAlignment="1">
      <alignment horizontal="left" vertical="top"/>
    </xf>
    <xf numFmtId="0" fontId="12" fillId="4" borderId="0" xfId="2" applyFont="1" applyFill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0" fontId="12" fillId="3" borderId="0" xfId="2" applyFont="1" applyFill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6" fillId="3" borderId="45" xfId="2" applyFont="1" applyFill="1" applyBorder="1" applyAlignment="1">
      <alignment horizontal="center" vertical="center"/>
    </xf>
    <xf numFmtId="0" fontId="6" fillId="3" borderId="46" xfId="2" applyFont="1" applyFill="1" applyBorder="1" applyAlignment="1">
      <alignment horizontal="center" vertical="center"/>
    </xf>
    <xf numFmtId="166" fontId="8" fillId="3" borderId="37" xfId="2" applyNumberFormat="1" applyFill="1" applyBorder="1" applyAlignment="1">
      <alignment horizontal="center" vertical="center"/>
    </xf>
    <xf numFmtId="166" fontId="8" fillId="3" borderId="27" xfId="2" applyNumberFormat="1" applyFill="1" applyBorder="1" applyAlignment="1">
      <alignment horizontal="center" vertical="center"/>
    </xf>
    <xf numFmtId="167" fontId="8" fillId="3" borderId="37" xfId="2" applyNumberFormat="1" applyFill="1" applyBorder="1" applyAlignment="1">
      <alignment horizontal="center" vertical="center"/>
    </xf>
    <xf numFmtId="167" fontId="8" fillId="3" borderId="27" xfId="2" applyNumberFormat="1" applyFill="1" applyBorder="1" applyAlignment="1">
      <alignment horizontal="center" vertical="center"/>
    </xf>
    <xf numFmtId="167" fontId="8" fillId="3" borderId="38" xfId="2" applyNumberFormat="1" applyFill="1" applyBorder="1" applyAlignment="1">
      <alignment horizontal="center" vertical="center"/>
    </xf>
    <xf numFmtId="167" fontId="8" fillId="3" borderId="39" xfId="2" applyNumberForma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164" fontId="5" fillId="0" borderId="2" xfId="0" applyNumberFormat="1" applyFont="1" applyBorder="1" applyAlignment="1">
      <alignment horizontal="left" vertical="top"/>
    </xf>
    <xf numFmtId="164" fontId="5" fillId="0" borderId="3" xfId="0" applyNumberFormat="1" applyFont="1" applyBorder="1" applyAlignment="1">
      <alignment horizontal="left" vertical="top"/>
    </xf>
    <xf numFmtId="164" fontId="5" fillId="0" borderId="12" xfId="0" applyNumberFormat="1" applyFont="1" applyBorder="1" applyAlignment="1">
      <alignment horizontal="left" vertical="top"/>
    </xf>
    <xf numFmtId="0" fontId="6" fillId="0" borderId="36" xfId="0" applyFont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3" borderId="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167" fontId="8" fillId="3" borderId="35" xfId="0" applyNumberFormat="1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166" fontId="8" fillId="3" borderId="37" xfId="0" applyNumberFormat="1" applyFont="1" applyFill="1" applyBorder="1" applyAlignment="1">
      <alignment horizontal="center" vertical="center"/>
    </xf>
    <xf numFmtId="166" fontId="8" fillId="3" borderId="27" xfId="0" applyNumberFormat="1" applyFont="1" applyFill="1" applyBorder="1" applyAlignment="1">
      <alignment horizontal="center" vertical="center"/>
    </xf>
    <xf numFmtId="167" fontId="8" fillId="3" borderId="37" xfId="0" applyNumberFormat="1" applyFont="1" applyFill="1" applyBorder="1" applyAlignment="1">
      <alignment horizontal="center" vertical="center"/>
    </xf>
    <xf numFmtId="167" fontId="8" fillId="3" borderId="2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35" xfId="0" applyFont="1" applyBorder="1" applyAlignment="1">
      <alignment horizontal="center" vertical="top"/>
    </xf>
    <xf numFmtId="0" fontId="15" fillId="0" borderId="35" xfId="1" applyBorder="1" applyAlignment="1" applyProtection="1">
      <alignment horizontal="center" vertical="top"/>
    </xf>
    <xf numFmtId="0" fontId="8" fillId="3" borderId="35" xfId="0" applyFont="1" applyFill="1" applyBorder="1" applyAlignment="1">
      <alignment horizontal="center" vertical="center"/>
    </xf>
    <xf numFmtId="166" fontId="8" fillId="3" borderId="3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167" fontId="8" fillId="3" borderId="38" xfId="0" applyNumberFormat="1" applyFont="1" applyFill="1" applyBorder="1" applyAlignment="1">
      <alignment horizontal="center" vertical="center"/>
    </xf>
    <xf numFmtId="167" fontId="8" fillId="3" borderId="39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</cellXfs>
  <cellStyles count="4">
    <cellStyle name="Link" xfId="1" builtinId="8"/>
    <cellStyle name="Link 2" xfId="3" xr:uid="{551AA0A7-48E5-4F5A-B3BB-46BEFB8E0F60}"/>
    <cellStyle name="Standard" xfId="0" builtinId="0"/>
    <cellStyle name="Standard 2" xfId="2" xr:uid="{964EFB03-4247-429B-827D-CF4AF806577B}"/>
  </cellStyles>
  <dxfs count="1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295275</xdr:rowOff>
    </xdr:from>
    <xdr:to>
      <xdr:col>10</xdr:col>
      <xdr:colOff>476250</xdr:colOff>
      <xdr:row>13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0EA1012-FEB5-4782-9AFC-FD596AD709AD}"/>
            </a:ext>
          </a:extLst>
        </xdr:cNvPr>
        <xdr:cNvGrpSpPr>
          <a:grpSpLocks/>
        </xdr:cNvGrpSpPr>
      </xdr:nvGrpSpPr>
      <xdr:grpSpPr bwMode="auto">
        <a:xfrm>
          <a:off x="6457950" y="1238250"/>
          <a:ext cx="714375" cy="1257300"/>
          <a:chOff x="3923" y="1026"/>
          <a:chExt cx="454" cy="318"/>
        </a:xfrm>
      </xdr:grpSpPr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2B89C8C3-3152-6B0D-D122-37AB2FAE41A9}"/>
              </a:ext>
            </a:extLst>
          </xdr:cNvPr>
          <xdr:cNvSpPr>
            <a:spLocks noChangeShapeType="1"/>
          </xdr:cNvSpPr>
        </xdr:nvSpPr>
        <xdr:spPr bwMode="auto">
          <a:xfrm>
            <a:off x="4377" y="1026"/>
            <a:ext cx="0" cy="318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B47FBF2B-82EC-B7E7-5445-7D70E2A6650B}"/>
              </a:ext>
            </a:extLst>
          </xdr:cNvPr>
          <xdr:cNvSpPr>
            <a:spLocks noChangeShapeType="1"/>
          </xdr:cNvSpPr>
        </xdr:nvSpPr>
        <xdr:spPr bwMode="auto">
          <a:xfrm flipH="1">
            <a:off x="3923" y="1026"/>
            <a:ext cx="454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121919</xdr:colOff>
      <xdr:row>35</xdr:row>
      <xdr:rowOff>273614</xdr:rowOff>
    </xdr:from>
    <xdr:to>
      <xdr:col>3</xdr:col>
      <xdr:colOff>47208</xdr:colOff>
      <xdr:row>35</xdr:row>
      <xdr:rowOff>2202180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868A6C2-332C-44C1-9BE5-769F91DFD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" y="6998264"/>
          <a:ext cx="3754339" cy="1928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4</xdr:row>
      <xdr:rowOff>295275</xdr:rowOff>
    </xdr:from>
    <xdr:to>
      <xdr:col>10</xdr:col>
      <xdr:colOff>476250</xdr:colOff>
      <xdr:row>13</xdr:row>
      <xdr:rowOff>47625</xdr:rowOff>
    </xdr:to>
    <xdr:grpSp>
      <xdr:nvGrpSpPr>
        <xdr:cNvPr id="1125" name="Group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GrpSpPr>
          <a:grpSpLocks/>
        </xdr:cNvGrpSpPr>
      </xdr:nvGrpSpPr>
      <xdr:grpSpPr bwMode="auto">
        <a:xfrm>
          <a:off x="6143625" y="1238250"/>
          <a:ext cx="714375" cy="1381125"/>
          <a:chOff x="3923" y="1026"/>
          <a:chExt cx="454" cy="318"/>
        </a:xfrm>
      </xdr:grpSpPr>
      <xdr:sp macro="" textlink="">
        <xdr:nvSpPr>
          <xdr:cNvPr id="1126" name="Line 3">
            <a:extLst>
              <a:ext uri="{FF2B5EF4-FFF2-40B4-BE49-F238E27FC236}">
                <a16:creationId xmlns:a16="http://schemas.microsoft.com/office/drawing/2014/main" id="{00000000-0008-0000-0000-000066040000}"/>
              </a:ext>
            </a:extLst>
          </xdr:cNvPr>
          <xdr:cNvSpPr>
            <a:spLocks noChangeShapeType="1"/>
          </xdr:cNvSpPr>
        </xdr:nvSpPr>
        <xdr:spPr bwMode="auto">
          <a:xfrm>
            <a:off x="4377" y="1026"/>
            <a:ext cx="0" cy="318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1127" name="Line 4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923" y="1026"/>
            <a:ext cx="454" cy="0"/>
          </a:xfrm>
          <a:prstGeom prst="line">
            <a:avLst/>
          </a:prstGeom>
          <a:noFill/>
          <a:ln w="381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5F68-2A5A-45AD-89E4-969497B46195}">
  <dimension ref="A1:L50"/>
  <sheetViews>
    <sheetView tabSelected="1" zoomScaleNormal="100" workbookViewId="0">
      <selection activeCell="N18" sqref="N18"/>
    </sheetView>
  </sheetViews>
  <sheetFormatPr baseColWidth="10" defaultColWidth="11.42578125" defaultRowHeight="12.75"/>
  <cols>
    <col min="1" max="1" width="22.28515625" style="109" bestFit="1" customWidth="1"/>
    <col min="2" max="2" width="8.28515625" style="109" customWidth="1"/>
    <col min="3" max="3" width="26.85546875" style="109" customWidth="1"/>
    <col min="4" max="4" width="4" style="109" customWidth="1"/>
    <col min="5" max="5" width="17.42578125" style="109" customWidth="1"/>
    <col min="6" max="6" width="1.5703125" style="109" customWidth="1"/>
    <col min="7" max="7" width="5.85546875" style="109" bestFit="1" customWidth="1"/>
    <col min="8" max="8" width="4.42578125" style="109" customWidth="1"/>
    <col min="9" max="9" width="5.140625" style="109" customWidth="1"/>
    <col min="10" max="10" width="4.5703125" style="109" customWidth="1"/>
    <col min="11" max="11" width="10.7109375" style="109" customWidth="1"/>
    <col min="12" max="12" width="5.85546875" style="109" bestFit="1" customWidth="1"/>
    <col min="13" max="16384" width="11.42578125" style="109"/>
  </cols>
  <sheetData>
    <row r="1" spans="1:12" ht="32.25" customHeight="1">
      <c r="A1" s="212" t="str">
        <f>IF(B3="de","Meldung Verpackungsdaten","Packaging Information")</f>
        <v>Packaging Information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108"/>
    </row>
    <row r="2" spans="1:12" ht="9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08"/>
      <c r="L2" s="108"/>
    </row>
    <row r="3" spans="1:12" ht="26.25" thickBot="1">
      <c r="A3" s="111" t="str">
        <f>IF(B3="de","Sprache","Language")</f>
        <v>Language</v>
      </c>
      <c r="B3" s="112" t="s">
        <v>76</v>
      </c>
      <c r="C3" s="113" t="s">
        <v>0</v>
      </c>
      <c r="D3" s="114"/>
      <c r="E3" s="114"/>
      <c r="F3" s="114"/>
      <c r="G3" s="114"/>
      <c r="H3" s="114"/>
      <c r="I3" s="110"/>
      <c r="J3" s="110"/>
      <c r="K3" s="108"/>
      <c r="L3" s="108"/>
    </row>
    <row r="4" spans="1:12" ht="6.75" customHeight="1" thickBot="1">
      <c r="A4" s="115"/>
      <c r="B4" s="110"/>
      <c r="C4" s="110"/>
      <c r="D4" s="110"/>
      <c r="E4" s="110"/>
      <c r="F4" s="110"/>
      <c r="G4" s="110"/>
      <c r="H4" s="110"/>
      <c r="I4" s="110"/>
      <c r="J4" s="110"/>
      <c r="K4" s="108"/>
      <c r="L4" s="108"/>
    </row>
    <row r="5" spans="1:12" ht="24" thickBot="1">
      <c r="A5" s="115" t="str">
        <f>IF(B3="de","Neuanlauf:","New Filter:")</f>
        <v>New Filter:</v>
      </c>
      <c r="B5" s="116"/>
      <c r="C5" s="110"/>
      <c r="D5" s="110"/>
      <c r="E5" s="110" t="str">
        <f>IF(B3="de","Änderung:","Amendment:")</f>
        <v>Amendment:</v>
      </c>
      <c r="F5" s="110"/>
      <c r="G5" s="110"/>
      <c r="H5" s="110"/>
      <c r="I5" s="116"/>
      <c r="J5" s="110"/>
      <c r="K5" s="108"/>
      <c r="L5" s="108"/>
    </row>
    <row r="6" spans="1:12" ht="6.75" customHeight="1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08"/>
      <c r="L6" s="108"/>
    </row>
    <row r="7" spans="1:12" ht="6.75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2" ht="18">
      <c r="A8" s="117" t="str">
        <f>IF(B3="de","Lieferant:","Supplier:")</f>
        <v>Supplier:</v>
      </c>
      <c r="B8" s="117"/>
      <c r="C8" s="213"/>
      <c r="D8" s="214"/>
      <c r="E8" s="214"/>
      <c r="F8" s="214"/>
      <c r="G8" s="215"/>
      <c r="H8" s="118"/>
      <c r="I8" s="119"/>
      <c r="J8" s="119"/>
      <c r="K8" s="108"/>
      <c r="L8" s="108"/>
    </row>
    <row r="9" spans="1:12" ht="8.4499999999999993" customHeight="1">
      <c r="A9" s="108"/>
      <c r="B9" s="108"/>
      <c r="C9" s="216"/>
      <c r="D9" s="217"/>
      <c r="E9" s="217"/>
      <c r="F9" s="217"/>
      <c r="G9" s="218"/>
      <c r="H9" s="118"/>
      <c r="I9" s="119"/>
      <c r="J9" s="119"/>
      <c r="K9" s="108"/>
      <c r="L9" s="108"/>
    </row>
    <row r="10" spans="1:12" ht="6" customHeight="1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21" customHeight="1">
      <c r="A11" s="117" t="str">
        <f>IF(B3="de","Typ:","Filter No.:")</f>
        <v>Filter No.:</v>
      </c>
      <c r="B11" s="117"/>
      <c r="C11" s="120"/>
      <c r="D11" s="121"/>
      <c r="E11" s="122"/>
      <c r="F11" s="122"/>
      <c r="G11" s="123"/>
      <c r="H11" s="108"/>
      <c r="I11" s="108"/>
      <c r="J11" s="108"/>
      <c r="K11" s="108"/>
      <c r="L11" s="108"/>
    </row>
    <row r="12" spans="1:12" ht="6" customHeight="1">
      <c r="A12" s="117"/>
      <c r="B12" s="117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2" ht="21.75" customHeight="1">
      <c r="A13" s="117" t="str">
        <f>IF(B3="de","M+H Material (10-stellig):","M+H 10-digit part no.:")</f>
        <v>M+H 10-digit part no.:</v>
      </c>
      <c r="B13" s="117"/>
      <c r="C13" s="219"/>
      <c r="D13" s="220"/>
      <c r="E13" s="220"/>
      <c r="F13" s="220"/>
      <c r="G13" s="221"/>
      <c r="H13" s="124"/>
      <c r="I13" s="124"/>
      <c r="J13" s="124"/>
      <c r="K13" s="108"/>
      <c r="L13" s="108"/>
    </row>
    <row r="14" spans="1:12" ht="7.5" customHeight="1" thickBot="1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 ht="2.25" customHeight="1">
      <c r="A15" s="126"/>
      <c r="B15" s="127"/>
      <c r="C15" s="127"/>
      <c r="D15" s="128"/>
      <c r="E15" s="129"/>
      <c r="F15" s="129"/>
      <c r="G15" s="129"/>
      <c r="H15" s="130"/>
      <c r="I15" s="131"/>
      <c r="J15" s="132"/>
      <c r="K15" s="132"/>
      <c r="L15" s="133"/>
    </row>
    <row r="16" spans="1:12" ht="25.15" customHeight="1">
      <c r="A16" s="134" t="str">
        <f>IF(B3="DE","Einzel-Faltschachtel:","Single Filter Packaging:")</f>
        <v>Single Filter Packaging:</v>
      </c>
      <c r="B16" s="135"/>
      <c r="C16" s="136"/>
      <c r="D16" s="222" t="str">
        <f>IF(B3="de","NEU/aktuell:","NEW/actual:")</f>
        <v>NEW/actual:</v>
      </c>
      <c r="E16" s="222"/>
      <c r="F16" s="222"/>
      <c r="G16" s="222"/>
      <c r="H16" s="137"/>
      <c r="I16" s="223" t="str">
        <f>IF(B3="de","Daten vor der Änderung
(alte Daten)","data before amendment
(old data)")</f>
        <v>data before amendment
(old data)</v>
      </c>
      <c r="J16" s="224"/>
      <c r="K16" s="224"/>
      <c r="L16" s="225"/>
    </row>
    <row r="17" spans="1:12" ht="6.75" customHeight="1" thickBot="1">
      <c r="A17" s="138"/>
      <c r="B17" s="135"/>
      <c r="C17" s="135"/>
      <c r="D17" s="139"/>
      <c r="E17" s="140"/>
      <c r="F17" s="140"/>
      <c r="G17" s="140"/>
      <c r="H17" s="141"/>
      <c r="I17" s="142"/>
      <c r="J17" s="143"/>
      <c r="K17" s="143"/>
      <c r="L17" s="144"/>
    </row>
    <row r="18" spans="1:12" ht="17.25" customHeight="1">
      <c r="B18" s="145"/>
      <c r="C18" s="146" t="str">
        <f>IF($B$3="de","Anzahl je Schachtel:","quantity per single box:")</f>
        <v>quantity per single box:</v>
      </c>
      <c r="D18" s="147"/>
      <c r="E18" s="148">
        <v>1</v>
      </c>
      <c r="F18" s="149"/>
      <c r="G18" s="150" t="str">
        <f>IF(B3="de","Stück","unit")</f>
        <v>unit</v>
      </c>
      <c r="H18" s="151"/>
      <c r="I18" s="142"/>
      <c r="J18" s="226">
        <v>1</v>
      </c>
      <c r="K18" s="227"/>
      <c r="L18" s="152" t="str">
        <f t="shared" ref="L18:L23" si="0">G18</f>
        <v>unit</v>
      </c>
    </row>
    <row r="19" spans="1:12" ht="17.25" customHeight="1">
      <c r="A19" s="153"/>
      <c r="B19" s="154"/>
      <c r="C19" s="146" t="str">
        <f>IF($B$3="de","Filter-Gewicht netto:","Filter-weight net:")</f>
        <v>Filter-weight net:</v>
      </c>
      <c r="D19" s="147"/>
      <c r="E19" s="155"/>
      <c r="F19" s="156"/>
      <c r="G19" s="150" t="s">
        <v>1</v>
      </c>
      <c r="H19" s="151"/>
      <c r="I19" s="142"/>
      <c r="J19" s="228"/>
      <c r="K19" s="229"/>
      <c r="L19" s="152" t="str">
        <f t="shared" si="0"/>
        <v>kg</v>
      </c>
    </row>
    <row r="20" spans="1:12" ht="17.25" customHeight="1">
      <c r="A20" s="153"/>
      <c r="B20" s="154"/>
      <c r="C20" s="146" t="str">
        <f>IF($B$3="de","Gewicht  brutto:","weight gross:")</f>
        <v>weight gross:</v>
      </c>
      <c r="D20" s="147"/>
      <c r="E20" s="155"/>
      <c r="F20" s="156"/>
      <c r="G20" s="150" t="s">
        <v>1</v>
      </c>
      <c r="H20" s="151"/>
      <c r="I20" s="142"/>
      <c r="J20" s="228"/>
      <c r="K20" s="229"/>
      <c r="L20" s="152" t="str">
        <f t="shared" si="0"/>
        <v>kg</v>
      </c>
    </row>
    <row r="21" spans="1:12" ht="17.25" customHeight="1">
      <c r="A21" s="153"/>
      <c r="B21" s="154"/>
      <c r="C21" s="146" t="str">
        <f>IF($B$3="de","Länge:","length:")</f>
        <v>length:</v>
      </c>
      <c r="D21" s="147"/>
      <c r="E21" s="157"/>
      <c r="F21" s="149"/>
      <c r="G21" s="150" t="s">
        <v>2</v>
      </c>
      <c r="H21" s="151"/>
      <c r="I21" s="142"/>
      <c r="J21" s="230"/>
      <c r="K21" s="231"/>
      <c r="L21" s="152" t="str">
        <f t="shared" si="0"/>
        <v>mm</v>
      </c>
    </row>
    <row r="22" spans="1:12" ht="17.25" customHeight="1">
      <c r="A22" s="153"/>
      <c r="B22" s="154"/>
      <c r="C22" s="146" t="str">
        <f>IF($B$3="de","Breite:","width:")</f>
        <v>width:</v>
      </c>
      <c r="D22" s="147"/>
      <c r="E22" s="157"/>
      <c r="F22" s="149"/>
      <c r="G22" s="150" t="s">
        <v>2</v>
      </c>
      <c r="H22" s="151"/>
      <c r="I22" s="142"/>
      <c r="J22" s="230"/>
      <c r="K22" s="231"/>
      <c r="L22" s="152" t="str">
        <f t="shared" si="0"/>
        <v>mm</v>
      </c>
    </row>
    <row r="23" spans="1:12" ht="17.25" customHeight="1" thickBot="1">
      <c r="A23" s="153"/>
      <c r="B23" s="154"/>
      <c r="C23" s="146" t="str">
        <f>IF($B$3="de","Höhe:","height:")</f>
        <v>height:</v>
      </c>
      <c r="D23" s="147"/>
      <c r="E23" s="158"/>
      <c r="F23" s="149"/>
      <c r="G23" s="150" t="s">
        <v>2</v>
      </c>
      <c r="H23" s="151"/>
      <c r="I23" s="142"/>
      <c r="J23" s="232"/>
      <c r="K23" s="233"/>
      <c r="L23" s="152" t="str">
        <f t="shared" si="0"/>
        <v>mm</v>
      </c>
    </row>
    <row r="24" spans="1:12" ht="13.5" thickBot="1">
      <c r="A24" s="159"/>
      <c r="B24" s="160"/>
      <c r="C24" s="161"/>
      <c r="D24" s="162"/>
      <c r="E24" s="163"/>
      <c r="F24" s="164"/>
      <c r="G24" s="165"/>
      <c r="H24" s="166"/>
      <c r="I24" s="167"/>
      <c r="J24" s="168"/>
      <c r="K24" s="169"/>
      <c r="L24" s="170"/>
    </row>
    <row r="25" spans="1:12" ht="16.5" thickBot="1">
      <c r="A25" s="134" t="str">
        <f>IF(B3="de","Kartonage:","Cardboard:")</f>
        <v>Cardboard:</v>
      </c>
      <c r="B25" s="154"/>
      <c r="C25" s="171"/>
      <c r="D25" s="172"/>
      <c r="E25" s="173"/>
      <c r="F25" s="173"/>
      <c r="G25" s="140"/>
      <c r="H25" s="141"/>
      <c r="I25" s="142"/>
      <c r="J25" s="143"/>
      <c r="K25" s="174"/>
      <c r="L25" s="144"/>
    </row>
    <row r="26" spans="1:12" ht="17.25" customHeight="1">
      <c r="A26" s="209" t="str">
        <f>IF($B$3="de","Menge muss gerade sein (2,4,6…):","quantity has to be equal (2,4,6…):")</f>
        <v>quantity has to be equal (2,4,6…):</v>
      </c>
      <c r="B26" s="210" t="str">
        <f t="shared" ref="B26" si="1">IF($B$3="de","Menge je Kartonage:","quantity per cardboard:")</f>
        <v>quantity per cardboard:</v>
      </c>
      <c r="C26" s="175" t="str">
        <f>IF($B$3="de","Anzahl je Kartonage:","quantity per cardboard:")</f>
        <v>quantity per cardboard:</v>
      </c>
      <c r="D26" s="147"/>
      <c r="E26" s="148"/>
      <c r="F26" s="176"/>
      <c r="G26" s="150" t="str">
        <f>G18</f>
        <v>unit</v>
      </c>
      <c r="H26" s="151"/>
      <c r="I26" s="177"/>
      <c r="J26" s="211"/>
      <c r="K26" s="211"/>
      <c r="L26" s="178" t="str">
        <f>G26</f>
        <v>unit</v>
      </c>
    </row>
    <row r="27" spans="1:12" ht="17.25" customHeight="1">
      <c r="A27" s="201" t="str">
        <f>IF($B$3="de","Maximum 12kg:","max. 12kg:")</f>
        <v>max. 12kg:</v>
      </c>
      <c r="B27" s="202"/>
      <c r="C27" s="175" t="str">
        <f>IF($B$3="de","Gewicht brutto:","weight gross:")</f>
        <v>weight gross:</v>
      </c>
      <c r="D27" s="147"/>
      <c r="E27" s="179"/>
      <c r="F27" s="180"/>
      <c r="G27" s="150" t="s">
        <v>1</v>
      </c>
      <c r="H27" s="151"/>
      <c r="I27" s="177"/>
      <c r="J27" s="203"/>
      <c r="K27" s="203"/>
      <c r="L27" s="178" t="str">
        <f>G27</f>
        <v>kg</v>
      </c>
    </row>
    <row r="28" spans="1:12" ht="17.25" customHeight="1">
      <c r="A28" s="201" t="str">
        <f>IF($B$3="de","Max. 500mm:","max. 500mm:")</f>
        <v>max. 500mm:</v>
      </c>
      <c r="B28" s="202"/>
      <c r="C28" s="175" t="str">
        <f>IF($B$3="de","Länge:","length:")</f>
        <v>length:</v>
      </c>
      <c r="D28" s="147"/>
      <c r="E28" s="157"/>
      <c r="F28" s="176"/>
      <c r="G28" s="150" t="s">
        <v>2</v>
      </c>
      <c r="H28" s="151"/>
      <c r="I28" s="177"/>
      <c r="J28" s="204"/>
      <c r="K28" s="204"/>
      <c r="L28" s="178" t="str">
        <f>G28</f>
        <v>mm</v>
      </c>
    </row>
    <row r="29" spans="1:12" ht="17.25" customHeight="1">
      <c r="A29" s="201" t="str">
        <f>IF($B$3="de","Max. 400mm:","max. 400mm:")</f>
        <v>max. 400mm:</v>
      </c>
      <c r="B29" s="202"/>
      <c r="C29" s="175" t="str">
        <f>IF($B$3="de","Breite:","width:")</f>
        <v>width:</v>
      </c>
      <c r="D29" s="147"/>
      <c r="E29" s="157"/>
      <c r="F29" s="176"/>
      <c r="G29" s="150" t="s">
        <v>2</v>
      </c>
      <c r="H29" s="181"/>
      <c r="I29" s="177"/>
      <c r="J29" s="204"/>
      <c r="K29" s="204"/>
      <c r="L29" s="178" t="str">
        <f>G29</f>
        <v>mm</v>
      </c>
    </row>
    <row r="30" spans="1:12" ht="17.25" customHeight="1" thickBot="1">
      <c r="A30" s="201" t="str">
        <f>IF($B$3="de","Max. 300mm:","max. 300mm:")</f>
        <v>max. 300mm:</v>
      </c>
      <c r="B30" s="202"/>
      <c r="C30" s="175" t="str">
        <f>IF($B$3="de","Tiefe:","depth:")</f>
        <v>depth:</v>
      </c>
      <c r="D30" s="147"/>
      <c r="E30" s="158"/>
      <c r="F30" s="176"/>
      <c r="G30" s="150" t="s">
        <v>2</v>
      </c>
      <c r="H30" s="181"/>
      <c r="I30" s="177"/>
      <c r="J30" s="204"/>
      <c r="K30" s="204"/>
      <c r="L30" s="178" t="str">
        <f>G30</f>
        <v>mm</v>
      </c>
    </row>
    <row r="31" spans="1:12" ht="17.25" customHeight="1">
      <c r="A31" s="182"/>
      <c r="B31" s="135"/>
      <c r="C31" s="171"/>
      <c r="D31" s="172"/>
      <c r="E31" s="183"/>
      <c r="F31" s="184"/>
      <c r="G31" s="140"/>
      <c r="H31" s="141"/>
      <c r="I31" s="142"/>
      <c r="J31" s="185"/>
      <c r="K31" s="185"/>
      <c r="L31" s="144"/>
    </row>
    <row r="32" spans="1:12" ht="17.25" customHeight="1">
      <c r="A32" s="205" t="s">
        <v>3</v>
      </c>
      <c r="B32" s="206"/>
      <c r="C32" s="207" t="str">
        <f>IF($B$3="de","Karton entweder mit einem Klebeband oder mit max. 2 Bändern schließen (Band max. 5mm breit)","Fix cardboard either with a tape or with max 2 ribbons (ribbon max. 5mm width)")</f>
        <v>Fix cardboard either with a tape or with max 2 ribbons (ribbon max. 5mm width)</v>
      </c>
      <c r="D32" s="207"/>
      <c r="E32" s="207"/>
      <c r="F32" s="184"/>
      <c r="G32" s="140"/>
      <c r="H32" s="141"/>
      <c r="I32" s="142"/>
      <c r="J32" s="185"/>
      <c r="K32" s="185"/>
      <c r="L32" s="144"/>
    </row>
    <row r="33" spans="1:12" ht="10.9" customHeight="1">
      <c r="A33" s="182"/>
      <c r="B33" s="135"/>
      <c r="C33" s="207"/>
      <c r="D33" s="207"/>
      <c r="E33" s="207"/>
      <c r="F33" s="184"/>
      <c r="G33" s="140"/>
      <c r="H33" s="141"/>
      <c r="I33" s="142"/>
      <c r="J33" s="185"/>
      <c r="K33" s="185"/>
      <c r="L33" s="144"/>
    </row>
    <row r="34" spans="1:12" ht="17.25" customHeight="1">
      <c r="A34" s="182"/>
      <c r="B34" s="135"/>
      <c r="C34" s="208" t="str">
        <f>IF($B$3="de","Label nur am Kartonboden oder -deckel anbringen","Label only allowed to be fixed on cardboard top or bottom")</f>
        <v>Label only allowed to be fixed on cardboard top or bottom</v>
      </c>
      <c r="D34" s="208" t="str">
        <f t="shared" ref="D34:E34" si="2">IF($B$3="de","Gewicht  brutto:","weight gross:")</f>
        <v>weight gross:</v>
      </c>
      <c r="E34" s="208" t="str">
        <f t="shared" si="2"/>
        <v>weight gross:</v>
      </c>
      <c r="F34" s="184"/>
      <c r="G34" s="140"/>
      <c r="H34" s="141"/>
      <c r="I34" s="142"/>
      <c r="J34" s="185"/>
      <c r="K34" s="185"/>
      <c r="L34" s="144"/>
    </row>
    <row r="35" spans="1:12" ht="13.5" thickBot="1">
      <c r="A35" s="186"/>
      <c r="B35" s="187"/>
      <c r="C35" s="187"/>
      <c r="D35" s="188"/>
      <c r="E35" s="165"/>
      <c r="F35" s="165"/>
      <c r="G35" s="165"/>
      <c r="H35" s="166"/>
      <c r="I35" s="167"/>
      <c r="J35" s="168"/>
      <c r="K35" s="168"/>
      <c r="L35" s="189"/>
    </row>
    <row r="36" spans="1:12" ht="205.9" customHeight="1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</row>
    <row r="37" spans="1:12" ht="15">
      <c r="A37" s="190" t="str">
        <f>IF(B3="de","Aussteller/Lieferant:","Issuer/Supplier:")</f>
        <v>Issuer/Supplier:</v>
      </c>
      <c r="B37" s="108"/>
      <c r="C37" s="108"/>
      <c r="D37" s="108"/>
      <c r="E37" s="190" t="str">
        <f>IF(F3="de","Freigabe M+H","Approval/M+H")</f>
        <v>Approval/M+H</v>
      </c>
      <c r="F37" s="108"/>
      <c r="G37" s="108"/>
      <c r="H37" s="108"/>
      <c r="I37" s="108"/>
      <c r="J37" s="108"/>
      <c r="K37" s="108"/>
      <c r="L37" s="108"/>
    </row>
    <row r="38" spans="1:12" ht="23.2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1:12" ht="15" customHeight="1">
      <c r="A39" s="117" t="str">
        <f>IF(B3="de","Gültig ab:","valid from:")</f>
        <v>valid from:</v>
      </c>
      <c r="B39" s="195"/>
      <c r="C39" s="195"/>
      <c r="D39" s="117"/>
      <c r="E39" s="108" t="str">
        <f>IF(F3="de","Abteilung:","Departement:")</f>
        <v>Departement:</v>
      </c>
      <c r="F39" s="199"/>
      <c r="G39" s="199"/>
      <c r="H39" s="199"/>
      <c r="I39" s="199"/>
      <c r="J39" s="199"/>
      <c r="K39" s="199"/>
      <c r="L39" s="199"/>
    </row>
    <row r="40" spans="1:12" ht="15" customHeight="1">
      <c r="A40" s="108" t="str">
        <f>IF(B3="de","Ausstellungsdatum:","date of issue:")</f>
        <v>date of issue:</v>
      </c>
      <c r="B40" s="195"/>
      <c r="C40" s="195"/>
      <c r="D40" s="117"/>
      <c r="E40" s="108" t="s">
        <v>4</v>
      </c>
      <c r="F40" s="199"/>
      <c r="G40" s="199"/>
      <c r="H40" s="199"/>
      <c r="I40" s="199"/>
      <c r="J40" s="199"/>
      <c r="K40" s="199"/>
      <c r="L40" s="199"/>
    </row>
    <row r="41" spans="1:12" ht="15" customHeight="1">
      <c r="A41" s="108" t="str">
        <f>IF(B3="de","Abteilung:","Departement:")</f>
        <v>Departement:</v>
      </c>
      <c r="B41" s="195"/>
      <c r="C41" s="195"/>
      <c r="D41" s="117"/>
      <c r="E41" s="108" t="str">
        <f>IF(F3="de","Tel.:","phone:")</f>
        <v>phone:</v>
      </c>
      <c r="F41" s="199"/>
      <c r="G41" s="199"/>
      <c r="H41" s="199"/>
      <c r="I41" s="199"/>
      <c r="J41" s="199"/>
      <c r="K41" s="199"/>
      <c r="L41" s="199"/>
    </row>
    <row r="42" spans="1:12" ht="15" customHeight="1">
      <c r="A42" s="108" t="s">
        <v>4</v>
      </c>
      <c r="B42" s="195"/>
      <c r="C42" s="195"/>
      <c r="D42" s="117"/>
      <c r="E42" s="108" t="s">
        <v>5</v>
      </c>
      <c r="F42" s="200"/>
      <c r="G42" s="199"/>
      <c r="H42" s="199"/>
      <c r="I42" s="199"/>
      <c r="J42" s="199"/>
      <c r="K42" s="199"/>
      <c r="L42" s="199"/>
    </row>
    <row r="43" spans="1:12" ht="15" customHeight="1">
      <c r="A43" s="108" t="str">
        <f>IF(B3="de","Tel.:","phone:")</f>
        <v>phone:</v>
      </c>
      <c r="B43" s="195"/>
      <c r="C43" s="195"/>
      <c r="D43" s="117"/>
      <c r="F43" s="196"/>
      <c r="G43" s="196"/>
      <c r="H43" s="196"/>
      <c r="I43" s="196"/>
      <c r="J43" s="196"/>
      <c r="K43" s="196"/>
      <c r="L43" s="196"/>
    </row>
    <row r="44" spans="1:12">
      <c r="A44" s="108" t="s">
        <v>5</v>
      </c>
      <c r="B44" s="195"/>
      <c r="C44" s="195"/>
      <c r="D44" s="108"/>
      <c r="E44" s="108"/>
      <c r="F44" s="108"/>
      <c r="G44" s="108"/>
      <c r="H44" s="108"/>
      <c r="I44" s="108"/>
      <c r="J44" s="108"/>
      <c r="K44" s="108"/>
      <c r="L44" s="108"/>
    </row>
    <row r="45" spans="1:12">
      <c r="A45" s="108"/>
      <c r="B45" s="108"/>
      <c r="C45" s="108"/>
      <c r="D45" s="108"/>
      <c r="E45" s="117"/>
      <c r="F45" s="108"/>
      <c r="G45" s="191"/>
      <c r="H45" s="197"/>
      <c r="I45" s="197"/>
      <c r="J45" s="108"/>
      <c r="K45" s="108"/>
      <c r="L45" s="108"/>
    </row>
    <row r="46" spans="1:12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</row>
    <row r="47" spans="1:12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1:12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  <row r="49" spans="1:12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</row>
    <row r="50" spans="1:12">
      <c r="A50" s="198" t="str">
        <f>IF($B$3="de","Datum / Unterschrift Lieferant:"," date / signature supplier")</f>
        <v xml:space="preserve"> date / signature supplier</v>
      </c>
      <c r="B50" s="198"/>
      <c r="C50" s="198"/>
      <c r="D50" s="192"/>
      <c r="E50" s="198" t="str">
        <f>IF($B$3="de","Datum / Unterschrift MANN + HUMMEL:","date / signature MANN + HUMMEL")</f>
        <v>date / signature MANN + HUMMEL</v>
      </c>
      <c r="F50" s="198"/>
      <c r="G50" s="198"/>
      <c r="H50" s="198"/>
      <c r="I50" s="198"/>
      <c r="J50" s="198"/>
      <c r="K50" s="198"/>
      <c r="L50" s="198"/>
    </row>
  </sheetData>
  <mergeCells count="38">
    <mergeCell ref="A26:B26"/>
    <mergeCell ref="J26:K26"/>
    <mergeCell ref="A1:K1"/>
    <mergeCell ref="C8:G9"/>
    <mergeCell ref="C13:G13"/>
    <mergeCell ref="D16:G16"/>
    <mergeCell ref="I16:L16"/>
    <mergeCell ref="J18:K18"/>
    <mergeCell ref="J19:K19"/>
    <mergeCell ref="J20:K20"/>
    <mergeCell ref="J21:K21"/>
    <mergeCell ref="J22:K22"/>
    <mergeCell ref="J23:K23"/>
    <mergeCell ref="B39:C39"/>
    <mergeCell ref="F39:L39"/>
    <mergeCell ref="A27:B27"/>
    <mergeCell ref="J27:K27"/>
    <mergeCell ref="A28:B28"/>
    <mergeCell ref="J28:K28"/>
    <mergeCell ref="A29:B29"/>
    <mergeCell ref="J29:K29"/>
    <mergeCell ref="A30:B30"/>
    <mergeCell ref="J30:K30"/>
    <mergeCell ref="A32:B32"/>
    <mergeCell ref="C32:E33"/>
    <mergeCell ref="C34:E34"/>
    <mergeCell ref="B40:C40"/>
    <mergeCell ref="F40:L40"/>
    <mergeCell ref="B41:C41"/>
    <mergeCell ref="F41:L41"/>
    <mergeCell ref="B42:C42"/>
    <mergeCell ref="F42:L42"/>
    <mergeCell ref="B43:C43"/>
    <mergeCell ref="F43:L43"/>
    <mergeCell ref="B44:C44"/>
    <mergeCell ref="H45:I45"/>
    <mergeCell ref="A50:C50"/>
    <mergeCell ref="E50:L50"/>
  </mergeCells>
  <conditionalFormatting sqref="E26">
    <cfRule type="expression" dxfId="12" priority="1">
      <formula>ISODD($E$26)</formula>
    </cfRule>
  </conditionalFormatting>
  <conditionalFormatting sqref="E27">
    <cfRule type="cellIs" dxfId="11" priority="5" operator="greaterThan">
      <formula>12</formula>
    </cfRule>
  </conditionalFormatting>
  <conditionalFormatting sqref="E28">
    <cfRule type="cellIs" dxfId="10" priority="4" operator="greaterThan">
      <formula>500</formula>
    </cfRule>
    <cfRule type="cellIs" dxfId="9" priority="8" operator="greaterThan">
      <formula>1200</formula>
    </cfRule>
  </conditionalFormatting>
  <conditionalFormatting sqref="E29">
    <cfRule type="cellIs" dxfId="8" priority="3" operator="greaterThan">
      <formula>400</formula>
    </cfRule>
    <cfRule type="cellIs" dxfId="7" priority="7" operator="greaterThan">
      <formula>800</formula>
    </cfRule>
  </conditionalFormatting>
  <conditionalFormatting sqref="E30">
    <cfRule type="cellIs" dxfId="6" priority="2" operator="greaterThan">
      <formula>300</formula>
    </cfRule>
    <cfRule type="cellIs" dxfId="5" priority="6" operator="greaterThan">
      <formula>1000</formula>
    </cfRule>
  </conditionalFormatting>
  <conditionalFormatting sqref="G45">
    <cfRule type="expression" dxfId="4" priority="9" stopIfTrue="1">
      <formula>$E$30=""</formula>
    </cfRule>
  </conditionalFormatting>
  <printOptions horizontalCentered="1"/>
  <pageMargins left="0.78740157480314998" right="0.78740157480314998" top="0.43307086614173201" bottom="0.47244094488188998" header="0.27559055118110198" footer="0.23622047244094499"/>
  <pageSetup paperSize="9" scale="74" orientation="portrait" r:id="rId1"/>
  <headerFooter alignWithMargins="0">
    <oddHeader>&amp;LMHG-SC-F-0002&amp;R&amp;G</oddHeader>
    <oddFooter>&amp;LMHG-SC-F-0002 Rev. 0, Issue 07/2025
When printed this document is uncontrolled.
Please refer to Document Control Database
for the latest version.&amp;CFor internal use only&amp;RPage &amp;P of &amp;N
Form Template xlsx: MHG-QU-F-0010 Rev. 3 Issue 06/2023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opLeftCell="A3" zoomScaleNormal="100" workbookViewId="0">
      <selection activeCell="O16" sqref="O16"/>
    </sheetView>
  </sheetViews>
  <sheetFormatPr baseColWidth="10" defaultColWidth="11.42578125" defaultRowHeight="12.75"/>
  <cols>
    <col min="1" max="1" width="22.28515625" style="1" bestFit="1" customWidth="1"/>
    <col min="2" max="2" width="4.85546875" style="1" bestFit="1" customWidth="1"/>
    <col min="3" max="3" width="26.85546875" style="1" customWidth="1"/>
    <col min="4" max="4" width="4" style="1" customWidth="1"/>
    <col min="5" max="5" width="16.140625" style="1" customWidth="1"/>
    <col min="6" max="6" width="1.5703125" style="1" customWidth="1"/>
    <col min="7" max="7" width="5.85546875" style="1" bestFit="1" customWidth="1"/>
    <col min="8" max="8" width="4.42578125" style="1" customWidth="1"/>
    <col min="9" max="9" width="5.140625" style="1" customWidth="1"/>
    <col min="10" max="10" width="4.5703125" style="1" customWidth="1"/>
    <col min="11" max="11" width="12.7109375" style="1" customWidth="1"/>
    <col min="12" max="12" width="5.85546875" style="1" bestFit="1" customWidth="1"/>
    <col min="13" max="16384" width="11.42578125" style="1"/>
  </cols>
  <sheetData>
    <row r="1" spans="1:12" ht="32.25" customHeight="1">
      <c r="A1" s="261" t="str">
        <f>IF(B3="de","Meldung Verpackungsdaten","Packaging Information")</f>
        <v>Packaging Information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16"/>
    </row>
    <row r="2" spans="1:12" ht="9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16"/>
      <c r="L2" s="16"/>
    </row>
    <row r="3" spans="1:12" ht="26.25" thickBot="1">
      <c r="A3" s="51" t="str">
        <f>IF(B3="de","Sprache","Language")</f>
        <v>Language</v>
      </c>
      <c r="B3" s="18" t="s">
        <v>76</v>
      </c>
      <c r="C3" s="53" t="s">
        <v>0</v>
      </c>
      <c r="D3" s="17"/>
      <c r="E3" s="17"/>
      <c r="F3" s="17"/>
      <c r="G3" s="17"/>
      <c r="H3" s="17"/>
      <c r="I3" s="5"/>
      <c r="J3" s="5"/>
      <c r="K3" s="16"/>
      <c r="L3" s="16"/>
    </row>
    <row r="4" spans="1:12" ht="6.75" customHeight="1" thickBot="1">
      <c r="A4" s="52"/>
      <c r="B4" s="5"/>
      <c r="C4" s="5"/>
      <c r="D4" s="5"/>
      <c r="E4" s="5"/>
      <c r="F4" s="5"/>
      <c r="G4" s="5"/>
      <c r="H4" s="5"/>
      <c r="I4" s="5"/>
      <c r="J4" s="5"/>
      <c r="K4" s="16"/>
      <c r="L4" s="16"/>
    </row>
    <row r="5" spans="1:12" ht="24" thickBot="1">
      <c r="A5" s="52" t="str">
        <f>IF(B3="de","Neuanlauf:","New Filter:")</f>
        <v>New Filter:</v>
      </c>
      <c r="B5" s="2"/>
      <c r="C5" s="5"/>
      <c r="D5" s="5"/>
      <c r="E5" s="5" t="str">
        <f>IF(B3="de","Änderung:","Amendment:")</f>
        <v>Amendment:</v>
      </c>
      <c r="F5" s="5"/>
      <c r="G5" s="5"/>
      <c r="H5" s="5"/>
      <c r="I5" s="2"/>
      <c r="J5" s="5"/>
      <c r="K5" s="16"/>
      <c r="L5" s="16"/>
    </row>
    <row r="6" spans="1:12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16"/>
      <c r="L6" s="16"/>
    </row>
    <row r="7" spans="1:12" ht="6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18">
      <c r="A8" s="6" t="str">
        <f>IF(B3="de","Lieferant:","Supplier:")</f>
        <v>Supplier:</v>
      </c>
      <c r="B8" s="6"/>
      <c r="C8" s="235"/>
      <c r="D8" s="236"/>
      <c r="E8" s="236"/>
      <c r="F8" s="236"/>
      <c r="G8" s="237"/>
      <c r="H8" s="7"/>
      <c r="I8" s="19"/>
      <c r="J8" s="19"/>
      <c r="K8" s="16"/>
      <c r="L8" s="16"/>
    </row>
    <row r="9" spans="1:12" ht="18">
      <c r="A9" s="16"/>
      <c r="B9" s="16"/>
      <c r="C9" s="238"/>
      <c r="D9" s="239"/>
      <c r="E9" s="239"/>
      <c r="F9" s="239"/>
      <c r="G9" s="240"/>
      <c r="H9" s="7"/>
      <c r="I9" s="19"/>
      <c r="J9" s="19"/>
      <c r="K9" s="16"/>
      <c r="L9" s="16"/>
    </row>
    <row r="10" spans="1:12" ht="6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21" customHeight="1">
      <c r="A11" s="6" t="str">
        <f>IF(B3="de","Typ:","Filter No.:")</f>
        <v>Filter No.:</v>
      </c>
      <c r="B11" s="6"/>
      <c r="C11" s="3"/>
      <c r="D11" s="4"/>
      <c r="E11" s="20"/>
      <c r="F11" s="20"/>
      <c r="G11" s="21"/>
      <c r="H11" s="16"/>
      <c r="I11" s="16"/>
      <c r="J11" s="16"/>
      <c r="K11" s="16"/>
      <c r="L11" s="16"/>
    </row>
    <row r="12" spans="1:12" ht="6" customHeight="1">
      <c r="A12" s="6"/>
      <c r="B12" s="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21.75" customHeight="1">
      <c r="A13" s="6" t="str">
        <f>IF(B3="de","M+H Material (10-stellig):","M+H 10-digit part no.:")</f>
        <v>M+H 10-digit part no.:</v>
      </c>
      <c r="B13" s="6"/>
      <c r="C13" s="241"/>
      <c r="D13" s="242"/>
      <c r="E13" s="242"/>
      <c r="F13" s="242"/>
      <c r="G13" s="243"/>
      <c r="H13" s="8"/>
      <c r="I13" s="8"/>
      <c r="J13" s="8"/>
      <c r="K13" s="16"/>
      <c r="L13" s="16"/>
    </row>
    <row r="14" spans="1:12" ht="7.5" customHeight="1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ht="2.25" customHeight="1">
      <c r="A15" s="62"/>
      <c r="B15" s="63"/>
      <c r="C15" s="63"/>
      <c r="D15" s="23"/>
      <c r="E15" s="24"/>
      <c r="F15" s="24"/>
      <c r="G15" s="24"/>
      <c r="H15" s="25"/>
      <c r="I15" s="26"/>
      <c r="J15" s="27"/>
      <c r="K15" s="27"/>
      <c r="L15" s="54"/>
    </row>
    <row r="16" spans="1:12" ht="30.75" customHeight="1">
      <c r="A16" s="64"/>
      <c r="B16" s="65"/>
      <c r="C16" s="66"/>
      <c r="D16" s="253" t="str">
        <f>IF(B3="de","NEU/aktuell:","NEW/actual:")</f>
        <v>NEW/actual:</v>
      </c>
      <c r="E16" s="253"/>
      <c r="F16" s="253"/>
      <c r="G16" s="253"/>
      <c r="H16" s="60"/>
      <c r="I16" s="250" t="str">
        <f>IF(B3="de","Daten vor der Änderung
(alte Daten)","data before amendment
(old data)")</f>
        <v>data before amendment
(old data)</v>
      </c>
      <c r="J16" s="251"/>
      <c r="K16" s="251"/>
      <c r="L16" s="252"/>
    </row>
    <row r="17" spans="1:12" ht="6.75" customHeight="1" thickBot="1">
      <c r="A17" s="64"/>
      <c r="B17" s="65"/>
      <c r="C17" s="65"/>
      <c r="D17" s="29"/>
      <c r="E17" s="30"/>
      <c r="F17" s="30"/>
      <c r="G17" s="30"/>
      <c r="H17" s="28"/>
      <c r="I17" s="31"/>
      <c r="J17" s="32"/>
      <c r="K17" s="32"/>
      <c r="L17" s="55"/>
    </row>
    <row r="18" spans="1:12" ht="17.25" customHeight="1">
      <c r="A18" s="67" t="str">
        <f>IF(B3="DE","Faltschachtel:","Individual Packaging:")</f>
        <v>Individual Packaging:</v>
      </c>
      <c r="B18" s="68"/>
      <c r="C18" s="69" t="str">
        <f>IF(B3="de","Menge je Schachtel:","quantity per single box:")</f>
        <v>quantity per single box:</v>
      </c>
      <c r="D18" s="33"/>
      <c r="E18" s="89">
        <v>1</v>
      </c>
      <c r="F18" s="96"/>
      <c r="G18" s="93" t="str">
        <f>IF(B3="de","Stück","unit")</f>
        <v>unit</v>
      </c>
      <c r="H18" s="61"/>
      <c r="I18" s="31"/>
      <c r="J18" s="255">
        <v>1</v>
      </c>
      <c r="K18" s="256"/>
      <c r="L18" s="95" t="str">
        <f t="shared" ref="L18:L23" si="0">G18</f>
        <v>unit</v>
      </c>
    </row>
    <row r="19" spans="1:12" ht="17.25" customHeight="1">
      <c r="A19" s="70"/>
      <c r="B19" s="71"/>
      <c r="C19" s="69" t="str">
        <f>IF(B3="de","Filter-Gewicht netto:","Filter-weight net:")</f>
        <v>Filter-weight net:</v>
      </c>
      <c r="D19" s="33"/>
      <c r="E19" s="90"/>
      <c r="F19" s="97"/>
      <c r="G19" s="93" t="s">
        <v>1</v>
      </c>
      <c r="H19" s="61"/>
      <c r="I19" s="31"/>
      <c r="J19" s="257"/>
      <c r="K19" s="258"/>
      <c r="L19" s="95" t="str">
        <f t="shared" si="0"/>
        <v>kg</v>
      </c>
    </row>
    <row r="20" spans="1:12" ht="17.25" customHeight="1">
      <c r="A20" s="70"/>
      <c r="B20" s="71"/>
      <c r="C20" s="69" t="str">
        <f>IF(B3="de","Gewicht brutto:","weight gross:")</f>
        <v>weight gross:</v>
      </c>
      <c r="D20" s="33"/>
      <c r="E20" s="90"/>
      <c r="F20" s="97"/>
      <c r="G20" s="93" t="s">
        <v>1</v>
      </c>
      <c r="H20" s="61"/>
      <c r="I20" s="31"/>
      <c r="J20" s="257"/>
      <c r="K20" s="258"/>
      <c r="L20" s="95" t="str">
        <f t="shared" si="0"/>
        <v>kg</v>
      </c>
    </row>
    <row r="21" spans="1:12" ht="17.25" customHeight="1">
      <c r="A21" s="70"/>
      <c r="B21" s="71"/>
      <c r="C21" s="69" t="str">
        <f>IF(B3="de","Länge:","length:")</f>
        <v>length:</v>
      </c>
      <c r="D21" s="33"/>
      <c r="E21" s="91"/>
      <c r="F21" s="96"/>
      <c r="G21" s="93" t="s">
        <v>2</v>
      </c>
      <c r="H21" s="61"/>
      <c r="I21" s="31"/>
      <c r="J21" s="259"/>
      <c r="K21" s="260"/>
      <c r="L21" s="95" t="str">
        <f t="shared" si="0"/>
        <v>mm</v>
      </c>
    </row>
    <row r="22" spans="1:12" ht="17.25" customHeight="1">
      <c r="A22" s="70"/>
      <c r="B22" s="71"/>
      <c r="C22" s="69" t="str">
        <f>IF(B3="de","Breite:","width:")</f>
        <v>width:</v>
      </c>
      <c r="D22" s="33"/>
      <c r="E22" s="91"/>
      <c r="F22" s="96"/>
      <c r="G22" s="93" t="s">
        <v>2</v>
      </c>
      <c r="H22" s="61"/>
      <c r="I22" s="31"/>
      <c r="J22" s="259"/>
      <c r="K22" s="260"/>
      <c r="L22" s="95" t="str">
        <f t="shared" si="0"/>
        <v>mm</v>
      </c>
    </row>
    <row r="23" spans="1:12" ht="17.25" customHeight="1" thickBot="1">
      <c r="A23" s="70"/>
      <c r="B23" s="71"/>
      <c r="C23" s="69" t="str">
        <f>IF(B3="de","Höhe:","height:")</f>
        <v>height:</v>
      </c>
      <c r="D23" s="33"/>
      <c r="E23" s="92"/>
      <c r="F23" s="96"/>
      <c r="G23" s="93" t="s">
        <v>2</v>
      </c>
      <c r="H23" s="61"/>
      <c r="I23" s="31"/>
      <c r="J23" s="272"/>
      <c r="K23" s="273"/>
      <c r="L23" s="95" t="str">
        <f t="shared" si="0"/>
        <v>mm</v>
      </c>
    </row>
    <row r="24" spans="1:12" ht="13.5" thickBot="1">
      <c r="A24" s="72"/>
      <c r="B24" s="73"/>
      <c r="C24" s="74"/>
      <c r="D24" s="36"/>
      <c r="E24" s="37"/>
      <c r="F24" s="38"/>
      <c r="G24" s="39"/>
      <c r="H24" s="40"/>
      <c r="I24" s="41"/>
      <c r="J24" s="42"/>
      <c r="K24" s="43"/>
      <c r="L24" s="56"/>
    </row>
    <row r="25" spans="1:12" ht="13.5" thickBot="1">
      <c r="A25" s="70"/>
      <c r="B25" s="71"/>
      <c r="C25" s="75"/>
      <c r="D25" s="44"/>
      <c r="E25" s="11"/>
      <c r="F25" s="45"/>
      <c r="G25" s="30"/>
      <c r="H25" s="28"/>
      <c r="I25" s="31"/>
      <c r="J25" s="32"/>
      <c r="K25" s="46"/>
      <c r="L25" s="57"/>
    </row>
    <row r="26" spans="1:12" ht="17.25" customHeight="1">
      <c r="A26" s="67" t="str">
        <f>IF(B3="de","Sammelpack:","Master Packaging:")</f>
        <v>Master Packaging:</v>
      </c>
      <c r="B26" s="68"/>
      <c r="C26" s="69" t="str">
        <f>IF(B3="de","Menge je Sammelpack:","quantity per master Packaging:")</f>
        <v>quantity per master Packaging:</v>
      </c>
      <c r="D26" s="33"/>
      <c r="E26" s="89"/>
      <c r="F26" s="34"/>
      <c r="G26" s="93" t="str">
        <f>G18</f>
        <v>unit</v>
      </c>
      <c r="H26" s="61"/>
      <c r="I26" s="47"/>
      <c r="J26" s="274"/>
      <c r="K26" s="275"/>
      <c r="L26" s="94" t="str">
        <f>G26</f>
        <v>unit</v>
      </c>
    </row>
    <row r="27" spans="1:12" ht="17.25" customHeight="1">
      <c r="A27" s="70"/>
      <c r="B27" s="71"/>
      <c r="C27" s="69" t="str">
        <f>C20</f>
        <v>weight gross:</v>
      </c>
      <c r="D27" s="33"/>
      <c r="E27" s="90"/>
      <c r="F27" s="35"/>
      <c r="G27" s="93" t="s">
        <v>1</v>
      </c>
      <c r="H27" s="61"/>
      <c r="I27" s="47"/>
      <c r="J27" s="257"/>
      <c r="K27" s="258"/>
      <c r="L27" s="94" t="str">
        <f>G27</f>
        <v>kg</v>
      </c>
    </row>
    <row r="28" spans="1:12" ht="17.25" customHeight="1">
      <c r="A28" s="70"/>
      <c r="B28" s="71"/>
      <c r="C28" s="69" t="str">
        <f>C21</f>
        <v>length:</v>
      </c>
      <c r="D28" s="33"/>
      <c r="E28" s="91"/>
      <c r="F28" s="34"/>
      <c r="G28" s="93" t="s">
        <v>2</v>
      </c>
      <c r="H28" s="61"/>
      <c r="I28" s="47"/>
      <c r="J28" s="259"/>
      <c r="K28" s="260"/>
      <c r="L28" s="94" t="str">
        <f>G28</f>
        <v>mm</v>
      </c>
    </row>
    <row r="29" spans="1:12" ht="17.25" customHeight="1">
      <c r="A29" s="70"/>
      <c r="B29" s="71"/>
      <c r="C29" s="69" t="str">
        <f>C22</f>
        <v>width:</v>
      </c>
      <c r="D29" s="33"/>
      <c r="E29" s="91"/>
      <c r="F29" s="34"/>
      <c r="G29" s="93" t="s">
        <v>2</v>
      </c>
      <c r="H29" s="61"/>
      <c r="I29" s="47"/>
      <c r="J29" s="259"/>
      <c r="K29" s="260"/>
      <c r="L29" s="94" t="str">
        <f>G29</f>
        <v>mm</v>
      </c>
    </row>
    <row r="30" spans="1:12" ht="17.25" customHeight="1" thickBot="1">
      <c r="A30" s="70"/>
      <c r="B30" s="71"/>
      <c r="C30" s="69" t="str">
        <f>C23</f>
        <v>height:</v>
      </c>
      <c r="D30" s="33"/>
      <c r="E30" s="92"/>
      <c r="F30" s="34"/>
      <c r="G30" s="93" t="s">
        <v>2</v>
      </c>
      <c r="H30" s="61"/>
      <c r="I30" s="47"/>
      <c r="J30" s="259"/>
      <c r="K30" s="260"/>
      <c r="L30" s="94" t="str">
        <f>G30</f>
        <v>mm</v>
      </c>
    </row>
    <row r="31" spans="1:12" ht="9" customHeight="1" thickBot="1">
      <c r="A31" s="70"/>
      <c r="B31" s="71"/>
      <c r="C31" s="75"/>
      <c r="D31" s="44"/>
      <c r="E31" s="12"/>
      <c r="F31" s="12"/>
      <c r="G31" s="30"/>
      <c r="H31" s="28"/>
      <c r="I31" s="31"/>
      <c r="J31" s="32"/>
      <c r="K31" s="48"/>
      <c r="L31" s="55"/>
    </row>
    <row r="32" spans="1:12" ht="17.25" customHeight="1" thickBot="1">
      <c r="A32" s="76" t="str">
        <f>IF(B3="de","verpackt in:","Packaging type:")</f>
        <v>Packaging type:</v>
      </c>
      <c r="B32" s="77"/>
      <c r="C32" s="78" t="str">
        <f>IF(B3="de","Karton:","carton:")</f>
        <v>carton:</v>
      </c>
      <c r="D32" s="13" t="s">
        <v>6</v>
      </c>
      <c r="E32" s="87" t="s">
        <v>7</v>
      </c>
      <c r="F32" s="12"/>
      <c r="G32" s="30"/>
      <c r="H32" s="28"/>
      <c r="I32" s="31"/>
      <c r="J32" s="9" t="s">
        <v>6</v>
      </c>
      <c r="K32" s="48"/>
      <c r="L32" s="55"/>
    </row>
    <row r="33" spans="1:12" ht="17.25" customHeight="1" thickBot="1">
      <c r="A33" s="70"/>
      <c r="B33" s="71"/>
      <c r="C33" s="78" t="str">
        <f>IF(B3="de","Folie:","foil:")</f>
        <v>foil:</v>
      </c>
      <c r="D33" s="13" t="s">
        <v>6</v>
      </c>
      <c r="E33" s="88" t="s">
        <v>6</v>
      </c>
      <c r="F33" s="12"/>
      <c r="G33" s="30"/>
      <c r="H33" s="28"/>
      <c r="I33" s="31"/>
      <c r="J33" s="9" t="s">
        <v>6</v>
      </c>
      <c r="K33" s="48"/>
      <c r="L33" s="55"/>
    </row>
    <row r="34" spans="1:12" ht="17.25" customHeight="1" thickBot="1">
      <c r="A34" s="70"/>
      <c r="B34" s="71"/>
      <c r="C34" s="78" t="str">
        <f>IF(B3="de","Sonstiges:","other:")</f>
        <v>other:</v>
      </c>
      <c r="D34" s="245"/>
      <c r="E34" s="246"/>
      <c r="F34" s="246"/>
      <c r="G34" s="247"/>
      <c r="H34" s="14"/>
      <c r="I34" s="10"/>
      <c r="J34" s="266"/>
      <c r="K34" s="267"/>
      <c r="L34" s="268"/>
    </row>
    <row r="35" spans="1:12" ht="13.5" thickBot="1">
      <c r="A35" s="72"/>
      <c r="B35" s="73"/>
      <c r="C35" s="74"/>
      <c r="D35" s="36"/>
      <c r="E35" s="38"/>
      <c r="F35" s="38"/>
      <c r="G35" s="39"/>
      <c r="H35" s="40"/>
      <c r="I35" s="41"/>
      <c r="J35" s="42"/>
      <c r="K35" s="43"/>
      <c r="L35" s="56"/>
    </row>
    <row r="36" spans="1:12" ht="13.5" thickBot="1">
      <c r="A36" s="70"/>
      <c r="B36" s="71"/>
      <c r="C36" s="75"/>
      <c r="D36" s="44"/>
      <c r="E36" s="45"/>
      <c r="F36" s="45"/>
      <c r="G36" s="30"/>
      <c r="H36" s="28"/>
      <c r="I36" s="31"/>
      <c r="J36" s="32"/>
      <c r="K36" s="46"/>
      <c r="L36" s="55"/>
    </row>
    <row r="37" spans="1:12" ht="17.25" customHeight="1">
      <c r="A37" s="67" t="str">
        <f>IF(B3="de","Palette:","Pallet:")</f>
        <v>Pallet:</v>
      </c>
      <c r="B37" s="68"/>
      <c r="C37" s="69" t="str">
        <f>IF(B3="de","Menge je Palette:","quantity per pallet:")</f>
        <v>quantity per pallet:</v>
      </c>
      <c r="D37" s="33"/>
      <c r="E37" s="89"/>
      <c r="F37" s="34"/>
      <c r="G37" s="93" t="str">
        <f>G18</f>
        <v>unit</v>
      </c>
      <c r="H37" s="61"/>
      <c r="I37" s="47"/>
      <c r="J37" s="264"/>
      <c r="K37" s="264"/>
      <c r="L37" s="94" t="str">
        <f>G37</f>
        <v>unit</v>
      </c>
    </row>
    <row r="38" spans="1:12" ht="17.25" customHeight="1">
      <c r="A38" s="79"/>
      <c r="B38" s="65"/>
      <c r="C38" s="69" t="str">
        <f>C27</f>
        <v>weight gross:</v>
      </c>
      <c r="D38" s="33"/>
      <c r="E38" s="90"/>
      <c r="F38" s="35"/>
      <c r="G38" s="93" t="s">
        <v>1</v>
      </c>
      <c r="H38" s="61"/>
      <c r="I38" s="47"/>
      <c r="J38" s="265"/>
      <c r="K38" s="265"/>
      <c r="L38" s="94" t="str">
        <f>G38</f>
        <v>kg</v>
      </c>
    </row>
    <row r="39" spans="1:12" ht="17.25" customHeight="1">
      <c r="A39" s="79"/>
      <c r="B39" s="65"/>
      <c r="C39" s="69" t="str">
        <f>C28</f>
        <v>length:</v>
      </c>
      <c r="D39" s="33"/>
      <c r="E39" s="91"/>
      <c r="F39" s="34"/>
      <c r="G39" s="93" t="s">
        <v>2</v>
      </c>
      <c r="H39" s="61"/>
      <c r="I39" s="47"/>
      <c r="J39" s="254"/>
      <c r="K39" s="254"/>
      <c r="L39" s="94" t="str">
        <f>G39</f>
        <v>mm</v>
      </c>
    </row>
    <row r="40" spans="1:12" ht="17.25" customHeight="1">
      <c r="A40" s="79"/>
      <c r="B40" s="65"/>
      <c r="C40" s="69" t="str">
        <f>C29</f>
        <v>width:</v>
      </c>
      <c r="D40" s="33"/>
      <c r="E40" s="91"/>
      <c r="F40" s="34"/>
      <c r="G40" s="93" t="s">
        <v>2</v>
      </c>
      <c r="H40" s="85"/>
      <c r="I40" s="47"/>
      <c r="J40" s="254"/>
      <c r="K40" s="254"/>
      <c r="L40" s="94" t="str">
        <f>G40</f>
        <v>mm</v>
      </c>
    </row>
    <row r="41" spans="1:12" ht="17.25" customHeight="1" thickBot="1">
      <c r="A41" s="79"/>
      <c r="B41" s="65"/>
      <c r="C41" s="69" t="str">
        <f>C30</f>
        <v>height:</v>
      </c>
      <c r="D41" s="33"/>
      <c r="E41" s="92"/>
      <c r="F41" s="34"/>
      <c r="G41" s="93" t="s">
        <v>2</v>
      </c>
      <c r="H41" s="85"/>
      <c r="I41" s="47"/>
      <c r="J41" s="254"/>
      <c r="K41" s="254"/>
      <c r="L41" s="94" t="str">
        <f>G41</f>
        <v>mm</v>
      </c>
    </row>
    <row r="42" spans="1:12" ht="17.25" customHeight="1">
      <c r="A42" s="79"/>
      <c r="B42" s="65"/>
      <c r="C42" s="75"/>
      <c r="D42" s="44"/>
      <c r="E42" s="83"/>
      <c r="F42" s="12"/>
      <c r="G42" s="30"/>
      <c r="H42" s="28"/>
      <c r="I42" s="31"/>
      <c r="J42" s="84"/>
      <c r="K42" s="84"/>
      <c r="L42" s="55"/>
    </row>
    <row r="43" spans="1:12" ht="13.5" thickBot="1">
      <c r="A43" s="79"/>
      <c r="B43" s="65"/>
      <c r="C43" s="65"/>
      <c r="D43" s="29"/>
      <c r="E43" s="30"/>
      <c r="F43" s="30"/>
      <c r="G43" s="30"/>
      <c r="H43" s="28"/>
      <c r="I43" s="31"/>
      <c r="J43" s="32"/>
      <c r="K43" s="32"/>
      <c r="L43" s="55"/>
    </row>
    <row r="44" spans="1:12" ht="17.25" customHeight="1" thickBot="1">
      <c r="A44" s="76" t="str">
        <f>IF(B15="de","verpackt in:","Packaging type:")</f>
        <v>Packaging type:</v>
      </c>
      <c r="B44" s="77"/>
      <c r="C44" s="78" t="str">
        <f>IF(B3="de","Umrandung","edge protection")</f>
        <v>edge protection</v>
      </c>
      <c r="D44" s="13" t="s">
        <v>6</v>
      </c>
      <c r="E44" s="30"/>
      <c r="F44" s="30"/>
      <c r="G44" s="30"/>
      <c r="H44" s="28"/>
      <c r="I44" s="31"/>
      <c r="J44" s="9" t="s">
        <v>6</v>
      </c>
      <c r="K44" s="32"/>
      <c r="L44" s="55"/>
    </row>
    <row r="45" spans="1:12" ht="17.25" customHeight="1" thickBot="1">
      <c r="A45" s="64"/>
      <c r="B45" s="65"/>
      <c r="C45" s="78" t="str">
        <f>IF(B3="de","verschrumpft","shrink wraped")</f>
        <v>shrink wraped</v>
      </c>
      <c r="D45" s="13" t="s">
        <v>6</v>
      </c>
      <c r="E45" s="30"/>
      <c r="F45" s="30"/>
      <c r="G45" s="30"/>
      <c r="H45" s="28"/>
      <c r="I45" s="31"/>
      <c r="J45" s="9" t="s">
        <v>6</v>
      </c>
      <c r="K45" s="48"/>
      <c r="L45" s="55"/>
    </row>
    <row r="46" spans="1:12" ht="17.25" customHeight="1" thickBot="1">
      <c r="A46" s="64"/>
      <c r="B46" s="65"/>
      <c r="C46" s="78" t="str">
        <f>IF(B3="de","umreift","strapped")</f>
        <v>strapped</v>
      </c>
      <c r="D46" s="13" t="s">
        <v>6</v>
      </c>
      <c r="E46" s="30"/>
      <c r="F46" s="30"/>
      <c r="G46" s="30"/>
      <c r="H46" s="28"/>
      <c r="I46" s="31"/>
      <c r="J46" s="9" t="s">
        <v>6</v>
      </c>
      <c r="K46" s="48"/>
      <c r="L46" s="55"/>
    </row>
    <row r="47" spans="1:12" ht="17.25" customHeight="1" thickBot="1">
      <c r="A47" s="80"/>
      <c r="B47" s="71"/>
      <c r="C47" s="78" t="str">
        <f>IF(B3="de","Sonstiges","other")</f>
        <v>other</v>
      </c>
      <c r="D47" s="269"/>
      <c r="E47" s="270"/>
      <c r="F47" s="270"/>
      <c r="G47" s="271"/>
      <c r="H47" s="15"/>
      <c r="I47" s="10"/>
      <c r="J47" s="266"/>
      <c r="K47" s="267"/>
      <c r="L47" s="268"/>
    </row>
    <row r="48" spans="1:12" ht="13.5" thickBot="1">
      <c r="A48" s="81"/>
      <c r="B48" s="82"/>
      <c r="C48" s="82"/>
      <c r="D48" s="49"/>
      <c r="E48" s="39"/>
      <c r="F48" s="39"/>
      <c r="G48" s="39"/>
      <c r="H48" s="40"/>
      <c r="I48" s="41"/>
      <c r="J48" s="42"/>
      <c r="K48" s="42"/>
      <c r="L48" s="58"/>
    </row>
    <row r="49" spans="1:12" ht="27.7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ht="15">
      <c r="A50" s="59" t="str">
        <f>IF(B3="de","Aussteller/Lieferant:","Issuer/Supplier:")</f>
        <v>Issuer/Supplier:</v>
      </c>
      <c r="B50" s="16"/>
      <c r="C50" s="16"/>
      <c r="D50" s="16"/>
      <c r="E50" s="59" t="str">
        <f>IF(F3="de","Freigabe M+H","Approval/M+H")</f>
        <v>Approval/M+H</v>
      </c>
      <c r="F50" s="16"/>
      <c r="G50" s="16"/>
      <c r="H50" s="16"/>
      <c r="I50" s="16"/>
      <c r="J50" s="16"/>
      <c r="K50" s="16"/>
      <c r="L50" s="16"/>
    </row>
    <row r="51" spans="1:12" ht="23.2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 ht="15" customHeight="1">
      <c r="A52" s="6" t="str">
        <f>IF(B3="de","Gültig ab:","valid from:")</f>
        <v>valid from:</v>
      </c>
      <c r="B52" s="248"/>
      <c r="C52" s="248"/>
      <c r="D52" s="6"/>
      <c r="E52" s="16" t="str">
        <f>IF(F3="de","Abteilung:","Departement:")</f>
        <v>Departement:</v>
      </c>
      <c r="F52" s="262"/>
      <c r="G52" s="262"/>
      <c r="H52" s="262"/>
      <c r="I52" s="262"/>
      <c r="J52" s="262"/>
      <c r="K52" s="262"/>
      <c r="L52" s="262"/>
    </row>
    <row r="53" spans="1:12" ht="15" customHeight="1">
      <c r="A53" s="16" t="str">
        <f>IF(B3="de","Ausstellungsdatum:","date of issue:")</f>
        <v>date of issue:</v>
      </c>
      <c r="B53" s="248"/>
      <c r="C53" s="248"/>
      <c r="D53" s="6"/>
      <c r="E53" s="16" t="s">
        <v>4</v>
      </c>
      <c r="F53" s="262"/>
      <c r="G53" s="262"/>
      <c r="H53" s="262"/>
      <c r="I53" s="262"/>
      <c r="J53" s="262"/>
      <c r="K53" s="262"/>
      <c r="L53" s="262"/>
    </row>
    <row r="54" spans="1:12" ht="15" customHeight="1">
      <c r="A54" s="16" t="str">
        <f>IF(B3="de","Abteilung:","Departement:")</f>
        <v>Departement:</v>
      </c>
      <c r="B54" s="248"/>
      <c r="C54" s="248"/>
      <c r="D54" s="6"/>
      <c r="E54" s="16" t="str">
        <f>IF(F3="de","Tel.:","phone:")</f>
        <v>phone:</v>
      </c>
      <c r="F54" s="262"/>
      <c r="G54" s="262"/>
      <c r="H54" s="262"/>
      <c r="I54" s="262"/>
      <c r="J54" s="262"/>
      <c r="K54" s="262"/>
      <c r="L54" s="262"/>
    </row>
    <row r="55" spans="1:12" ht="15" customHeight="1">
      <c r="A55" s="16" t="s">
        <v>4</v>
      </c>
      <c r="B55" s="248"/>
      <c r="C55" s="248"/>
      <c r="D55" s="6"/>
      <c r="E55" s="16" t="s">
        <v>5</v>
      </c>
      <c r="F55" s="263"/>
      <c r="G55" s="262"/>
      <c r="H55" s="262"/>
      <c r="I55" s="262"/>
      <c r="J55" s="262"/>
      <c r="K55" s="262"/>
      <c r="L55" s="262"/>
    </row>
    <row r="56" spans="1:12" ht="15" customHeight="1">
      <c r="A56" s="16" t="str">
        <f>IF(B3="de","Tel.:","phone:")</f>
        <v>phone:</v>
      </c>
      <c r="B56" s="248"/>
      <c r="C56" s="248"/>
      <c r="D56" s="6"/>
      <c r="F56" s="249"/>
      <c r="G56" s="249"/>
      <c r="H56" s="249"/>
      <c r="I56" s="249"/>
      <c r="J56" s="249"/>
      <c r="K56" s="249"/>
      <c r="L56" s="249"/>
    </row>
    <row r="57" spans="1:12">
      <c r="A57" s="16" t="s">
        <v>5</v>
      </c>
      <c r="B57" s="248"/>
      <c r="C57" s="248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6"/>
      <c r="D58" s="16"/>
      <c r="E58" s="6"/>
      <c r="F58" s="16"/>
      <c r="G58" s="86"/>
      <c r="H58" s="234"/>
      <c r="I58" s="234"/>
      <c r="J58" s="16"/>
      <c r="K58" s="16"/>
      <c r="L58" s="16"/>
    </row>
    <row r="59" spans="1:1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>
      <c r="A63" s="244" t="str">
        <f>IF($B$3="de","Datum / Unterschrift Lieferant:"," date / signature supplier")</f>
        <v xml:space="preserve"> date / signature supplier</v>
      </c>
      <c r="B63" s="244"/>
      <c r="C63" s="244"/>
      <c r="D63" s="50"/>
      <c r="E63" s="244" t="str">
        <f>IF($B$3="de","Datum / Unterschrift MANN + HUMMEL:","date / signature MANN + HUMMEL")</f>
        <v>date / signature MANN + HUMMEL</v>
      </c>
      <c r="F63" s="244"/>
      <c r="G63" s="244"/>
      <c r="H63" s="244"/>
      <c r="I63" s="244"/>
      <c r="J63" s="244"/>
      <c r="K63" s="244"/>
      <c r="L63" s="244"/>
    </row>
  </sheetData>
  <mergeCells count="39">
    <mergeCell ref="J30:K30"/>
    <mergeCell ref="J29:K29"/>
    <mergeCell ref="J22:K22"/>
    <mergeCell ref="J23:K23"/>
    <mergeCell ref="J26:K26"/>
    <mergeCell ref="J27:K27"/>
    <mergeCell ref="J28:K28"/>
    <mergeCell ref="A1:K1"/>
    <mergeCell ref="B52:C52"/>
    <mergeCell ref="B53:C53"/>
    <mergeCell ref="B54:C54"/>
    <mergeCell ref="B55:C55"/>
    <mergeCell ref="F52:L52"/>
    <mergeCell ref="F53:L53"/>
    <mergeCell ref="F54:L54"/>
    <mergeCell ref="F55:L55"/>
    <mergeCell ref="J37:K37"/>
    <mergeCell ref="J38:K38"/>
    <mergeCell ref="J39:K39"/>
    <mergeCell ref="J40:K40"/>
    <mergeCell ref="J34:L34"/>
    <mergeCell ref="D47:G47"/>
    <mergeCell ref="J47:L47"/>
    <mergeCell ref="H58:I58"/>
    <mergeCell ref="C8:G9"/>
    <mergeCell ref="C13:G13"/>
    <mergeCell ref="A63:C63"/>
    <mergeCell ref="D34:G34"/>
    <mergeCell ref="E63:L63"/>
    <mergeCell ref="B56:C56"/>
    <mergeCell ref="F56:L56"/>
    <mergeCell ref="I16:L16"/>
    <mergeCell ref="D16:G16"/>
    <mergeCell ref="J41:K41"/>
    <mergeCell ref="J18:K18"/>
    <mergeCell ref="J19:K19"/>
    <mergeCell ref="J20:K20"/>
    <mergeCell ref="J21:K21"/>
    <mergeCell ref="B57:C57"/>
  </mergeCells>
  <phoneticPr fontId="7" type="noConversion"/>
  <conditionalFormatting sqref="E39">
    <cfRule type="cellIs" dxfId="3" priority="3" operator="greaterThan">
      <formula>1200</formula>
    </cfRule>
  </conditionalFormatting>
  <conditionalFormatting sqref="E40">
    <cfRule type="cellIs" dxfId="2" priority="2" operator="greaterThan">
      <formula>800</formula>
    </cfRule>
  </conditionalFormatting>
  <conditionalFormatting sqref="E41">
    <cfRule type="cellIs" dxfId="1" priority="1" operator="greaterThan">
      <formula>1000</formula>
    </cfRule>
  </conditionalFormatting>
  <conditionalFormatting sqref="G58">
    <cfRule type="expression" dxfId="0" priority="4" stopIfTrue="1">
      <formula>$E$41=""</formula>
    </cfRule>
  </conditionalFormatting>
  <dataValidations disablePrompts="1" count="2">
    <dataValidation type="list" allowBlank="1" showInputMessage="1" showErrorMessage="1" sqref="D44:D46 D33" xr:uid="{00000000-0002-0000-0000-000000000000}">
      <formula1>$E$32:$E$33</formula1>
    </dataValidation>
    <dataValidation type="list" showInputMessage="1" showErrorMessage="1" sqref="D32 J32:J33 J44:J46" xr:uid="{00000000-0002-0000-0000-000001000000}">
      <formula1>$E$32:$E$33</formula1>
    </dataValidation>
  </dataValidations>
  <printOptions horizontalCentered="1"/>
  <pageMargins left="0.78740157480314998" right="0.78740157480314998" top="0.43307086614173201" bottom="0.47244094488188998" header="0.27559055118110198" footer="0.23622047244094499"/>
  <pageSetup paperSize="9" scale="75" orientation="portrait" r:id="rId1"/>
  <headerFooter alignWithMargins="0">
    <oddHeader>&amp;LMHG-SC-F-0002&amp;R&amp;G</oddHeader>
    <oddFooter>&amp;LMHG-SC-F-0002 Rev. 0, Issue 07/2025
When printed this document is uncontrolled.
Please refer to Document Control Database
for the latest version.&amp;CFor internal use only&amp;RPage &amp;P of &amp;N
Form Template xlsx: MHG-QU-F-0010 Rev. 3 Issue 06/2023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zoomScaleNormal="100" workbookViewId="0">
      <selection activeCell="F32" sqref="F32"/>
    </sheetView>
  </sheetViews>
  <sheetFormatPr baseColWidth="10" defaultColWidth="11.42578125" defaultRowHeight="12.75"/>
  <cols>
    <col min="1" max="1" width="20.85546875" bestFit="1" customWidth="1"/>
    <col min="2" max="2" width="27.28515625" bestFit="1" customWidth="1"/>
    <col min="3" max="3" width="4.140625" bestFit="1" customWidth="1"/>
    <col min="4" max="4" width="49" style="98" customWidth="1"/>
    <col min="5" max="5" width="4.85546875" customWidth="1"/>
    <col min="6" max="6" width="15.5703125" bestFit="1" customWidth="1"/>
    <col min="7" max="7" width="20.7109375" bestFit="1" customWidth="1"/>
    <col min="9" max="9" width="55" customWidth="1"/>
  </cols>
  <sheetData>
    <row r="1" spans="1:9" ht="29.25" thickTop="1" thickBot="1">
      <c r="A1" s="276" t="s">
        <v>8</v>
      </c>
      <c r="B1" s="277"/>
      <c r="C1" s="277"/>
      <c r="D1" s="278"/>
      <c r="F1" s="276" t="s">
        <v>9</v>
      </c>
      <c r="G1" s="277"/>
      <c r="H1" s="277"/>
      <c r="I1" s="278"/>
    </row>
    <row r="2" spans="1:9" ht="5.25" customHeight="1" thickTop="1">
      <c r="I2" s="98"/>
    </row>
    <row r="3" spans="1:9">
      <c r="A3" s="193" t="s">
        <v>10</v>
      </c>
      <c r="B3" s="99" t="s">
        <v>11</v>
      </c>
      <c r="C3" s="99" t="s">
        <v>12</v>
      </c>
      <c r="D3" s="100" t="s">
        <v>13</v>
      </c>
      <c r="F3" s="193" t="s">
        <v>14</v>
      </c>
      <c r="G3" s="99" t="s">
        <v>15</v>
      </c>
      <c r="H3" s="99" t="s">
        <v>16</v>
      </c>
      <c r="I3" s="107" t="s">
        <v>17</v>
      </c>
    </row>
    <row r="4" spans="1:9">
      <c r="A4" s="102"/>
      <c r="B4" s="99" t="s">
        <v>18</v>
      </c>
      <c r="C4" s="99" t="s">
        <v>1</v>
      </c>
      <c r="D4" s="101" t="s">
        <v>19</v>
      </c>
      <c r="F4" s="194"/>
      <c r="G4" s="99" t="s">
        <v>20</v>
      </c>
      <c r="H4" s="99" t="s">
        <v>1</v>
      </c>
      <c r="I4" s="101" t="s">
        <v>21</v>
      </c>
    </row>
    <row r="5" spans="1:9">
      <c r="A5" s="102"/>
      <c r="B5" s="99" t="s">
        <v>22</v>
      </c>
      <c r="C5" s="99" t="s">
        <v>1</v>
      </c>
      <c r="D5" s="100" t="s">
        <v>23</v>
      </c>
      <c r="F5" s="194"/>
      <c r="G5" s="99" t="s">
        <v>24</v>
      </c>
      <c r="H5" s="99" t="s">
        <v>1</v>
      </c>
      <c r="I5" s="101" t="s">
        <v>25</v>
      </c>
    </row>
    <row r="6" spans="1:9">
      <c r="A6" s="102"/>
      <c r="B6" s="99" t="s">
        <v>26</v>
      </c>
      <c r="C6" s="99" t="s">
        <v>2</v>
      </c>
      <c r="D6" s="100"/>
      <c r="F6" s="194"/>
      <c r="G6" s="99" t="s">
        <v>27</v>
      </c>
      <c r="H6" s="99" t="s">
        <v>2</v>
      </c>
      <c r="I6" s="100"/>
    </row>
    <row r="7" spans="1:9">
      <c r="A7" s="102"/>
      <c r="B7" s="99" t="s">
        <v>28</v>
      </c>
      <c r="C7" s="99" t="s">
        <v>2</v>
      </c>
      <c r="D7" s="100"/>
      <c r="F7" s="194"/>
      <c r="G7" s="99" t="s">
        <v>29</v>
      </c>
      <c r="H7" s="99" t="s">
        <v>2</v>
      </c>
      <c r="I7" s="100"/>
    </row>
    <row r="8" spans="1:9">
      <c r="A8" s="102"/>
      <c r="B8" s="99" t="s">
        <v>30</v>
      </c>
      <c r="C8" s="99" t="s">
        <v>2</v>
      </c>
      <c r="D8" s="100"/>
      <c r="F8" s="194"/>
      <c r="G8" s="99" t="s">
        <v>31</v>
      </c>
      <c r="H8" s="99" t="s">
        <v>2</v>
      </c>
      <c r="I8" s="100"/>
    </row>
    <row r="9" spans="1:9" ht="5.25" customHeight="1">
      <c r="A9" s="102"/>
      <c r="B9" s="103"/>
      <c r="C9" s="103"/>
      <c r="D9" s="104"/>
      <c r="F9" s="194"/>
      <c r="G9" s="103"/>
      <c r="H9" s="103"/>
      <c r="I9" s="104"/>
    </row>
    <row r="10" spans="1:9" ht="38.25">
      <c r="A10" s="193" t="s">
        <v>32</v>
      </c>
      <c r="B10" s="99" t="s">
        <v>33</v>
      </c>
      <c r="C10" s="99" t="s">
        <v>12</v>
      </c>
      <c r="D10" s="101" t="s">
        <v>34</v>
      </c>
      <c r="F10" s="193" t="s">
        <v>35</v>
      </c>
      <c r="G10" s="99" t="s">
        <v>36</v>
      </c>
      <c r="H10" s="100" t="s">
        <v>16</v>
      </c>
      <c r="I10" s="101" t="s">
        <v>37</v>
      </c>
    </row>
    <row r="11" spans="1:9">
      <c r="A11" s="102"/>
      <c r="B11" s="99" t="s">
        <v>22</v>
      </c>
      <c r="C11" s="99" t="s">
        <v>1</v>
      </c>
      <c r="D11" s="100" t="s">
        <v>38</v>
      </c>
      <c r="F11" s="194"/>
      <c r="G11" s="99" t="s">
        <v>24</v>
      </c>
      <c r="H11" s="99" t="s">
        <v>1</v>
      </c>
      <c r="I11" s="101" t="s">
        <v>25</v>
      </c>
    </row>
    <row r="12" spans="1:9">
      <c r="A12" s="102"/>
      <c r="B12" s="99" t="s">
        <v>26</v>
      </c>
      <c r="C12" s="99" t="s">
        <v>2</v>
      </c>
      <c r="D12" s="100"/>
      <c r="F12" s="194"/>
      <c r="G12" s="99" t="s">
        <v>27</v>
      </c>
      <c r="H12" s="99" t="s">
        <v>2</v>
      </c>
      <c r="I12" s="100"/>
    </row>
    <row r="13" spans="1:9">
      <c r="A13" s="102"/>
      <c r="B13" s="99" t="s">
        <v>28</v>
      </c>
      <c r="C13" s="99" t="s">
        <v>2</v>
      </c>
      <c r="D13" s="100"/>
      <c r="F13" s="194"/>
      <c r="G13" s="99" t="s">
        <v>29</v>
      </c>
      <c r="H13" s="99" t="s">
        <v>2</v>
      </c>
      <c r="I13" s="100"/>
    </row>
    <row r="14" spans="1:9" ht="15" customHeight="1">
      <c r="A14" s="102"/>
      <c r="B14" s="99" t="s">
        <v>30</v>
      </c>
      <c r="C14" s="99" t="s">
        <v>2</v>
      </c>
      <c r="D14" s="100"/>
      <c r="F14" s="194"/>
      <c r="G14" s="99" t="s">
        <v>31</v>
      </c>
      <c r="H14" s="99" t="s">
        <v>2</v>
      </c>
      <c r="I14" s="100"/>
    </row>
    <row r="15" spans="1:9" ht="6" customHeight="1">
      <c r="A15" s="102"/>
      <c r="B15" s="103"/>
      <c r="C15" s="103"/>
      <c r="D15" s="104"/>
      <c r="F15" s="194"/>
      <c r="G15" s="103"/>
      <c r="H15" s="103"/>
      <c r="I15" s="104"/>
    </row>
    <row r="16" spans="1:9" ht="14.25" customHeight="1">
      <c r="A16" s="193" t="s">
        <v>39</v>
      </c>
      <c r="B16" s="99" t="s">
        <v>40</v>
      </c>
      <c r="C16" s="99"/>
      <c r="D16" s="101" t="s">
        <v>41</v>
      </c>
      <c r="F16" s="193" t="s">
        <v>42</v>
      </c>
      <c r="G16" s="99" t="s">
        <v>43</v>
      </c>
      <c r="H16" s="99"/>
      <c r="I16" s="100" t="s">
        <v>44</v>
      </c>
    </row>
    <row r="17" spans="1:9">
      <c r="A17" s="105"/>
      <c r="B17" s="99" t="s">
        <v>45</v>
      </c>
      <c r="C17" s="99"/>
      <c r="D17" s="101" t="s">
        <v>46</v>
      </c>
      <c r="F17" s="194"/>
      <c r="G17" s="99" t="s">
        <v>47</v>
      </c>
      <c r="H17" s="99"/>
      <c r="I17" s="101" t="s">
        <v>48</v>
      </c>
    </row>
    <row r="18" spans="1:9" ht="25.5">
      <c r="A18" s="102"/>
      <c r="B18" s="99" t="s">
        <v>49</v>
      </c>
      <c r="C18" s="99"/>
      <c r="D18" s="101" t="s">
        <v>50</v>
      </c>
      <c r="F18" s="194"/>
      <c r="G18" s="99" t="s">
        <v>51</v>
      </c>
      <c r="H18" s="99"/>
      <c r="I18" s="100" t="s">
        <v>52</v>
      </c>
    </row>
    <row r="19" spans="1:9" ht="4.5" customHeight="1">
      <c r="A19" s="102"/>
      <c r="B19" s="103"/>
      <c r="C19" s="103"/>
      <c r="D19" s="104"/>
      <c r="F19" s="194"/>
      <c r="G19" s="103"/>
      <c r="H19" s="103"/>
      <c r="I19" s="104"/>
    </row>
    <row r="20" spans="1:9" ht="14.25" customHeight="1">
      <c r="A20" s="193" t="s">
        <v>53</v>
      </c>
      <c r="B20" s="99" t="s">
        <v>54</v>
      </c>
      <c r="C20" s="99" t="s">
        <v>12</v>
      </c>
      <c r="D20" s="100" t="s">
        <v>55</v>
      </c>
      <c r="F20" s="193" t="s">
        <v>56</v>
      </c>
      <c r="G20" s="99" t="s">
        <v>54</v>
      </c>
      <c r="H20" s="99" t="s">
        <v>16</v>
      </c>
      <c r="I20" s="100" t="s">
        <v>57</v>
      </c>
    </row>
    <row r="21" spans="1:9">
      <c r="A21" s="194"/>
      <c r="B21" s="99" t="s">
        <v>22</v>
      </c>
      <c r="C21" s="99" t="s">
        <v>1</v>
      </c>
      <c r="D21" s="101" t="s">
        <v>58</v>
      </c>
      <c r="F21" s="194"/>
      <c r="G21" s="99" t="s">
        <v>24</v>
      </c>
      <c r="H21" s="99" t="s">
        <v>1</v>
      </c>
      <c r="I21" s="100" t="s">
        <v>59</v>
      </c>
    </row>
    <row r="22" spans="1:9">
      <c r="A22" s="194"/>
      <c r="B22" s="99" t="s">
        <v>26</v>
      </c>
      <c r="C22" s="99" t="s">
        <v>2</v>
      </c>
      <c r="D22" s="100"/>
      <c r="F22" s="194"/>
      <c r="G22" s="99" t="s">
        <v>27</v>
      </c>
      <c r="H22" s="99" t="s">
        <v>2</v>
      </c>
      <c r="I22" s="100"/>
    </row>
    <row r="23" spans="1:9">
      <c r="A23" s="194"/>
      <c r="B23" s="99" t="s">
        <v>28</v>
      </c>
      <c r="C23" s="99" t="s">
        <v>2</v>
      </c>
      <c r="D23" s="100"/>
      <c r="F23" s="194"/>
      <c r="G23" s="99" t="s">
        <v>29</v>
      </c>
      <c r="H23" s="99" t="s">
        <v>2</v>
      </c>
      <c r="I23" s="100"/>
    </row>
    <row r="24" spans="1:9">
      <c r="A24" s="194"/>
      <c r="B24" s="99" t="s">
        <v>30</v>
      </c>
      <c r="C24" s="99" t="s">
        <v>2</v>
      </c>
      <c r="D24" s="100"/>
      <c r="F24" s="194"/>
      <c r="G24" s="99" t="s">
        <v>31</v>
      </c>
      <c r="H24" s="99" t="s">
        <v>2</v>
      </c>
      <c r="I24" s="100"/>
    </row>
    <row r="25" spans="1:9" ht="5.25" customHeight="1">
      <c r="A25" s="194"/>
      <c r="B25" s="103"/>
      <c r="C25" s="103"/>
      <c r="D25" s="104"/>
      <c r="F25" s="194"/>
      <c r="G25" s="103"/>
      <c r="H25" s="103"/>
      <c r="I25" s="104"/>
    </row>
    <row r="26" spans="1:9">
      <c r="A26" s="193" t="s">
        <v>39</v>
      </c>
      <c r="B26" s="99" t="s">
        <v>60</v>
      </c>
      <c r="C26" s="99"/>
      <c r="D26" s="101" t="s">
        <v>61</v>
      </c>
      <c r="F26" s="193" t="s">
        <v>39</v>
      </c>
      <c r="G26" s="99" t="s">
        <v>62</v>
      </c>
      <c r="H26" s="99"/>
      <c r="I26" s="100" t="s">
        <v>63</v>
      </c>
    </row>
    <row r="27" spans="1:9">
      <c r="A27" s="102"/>
      <c r="B27" s="99" t="s">
        <v>64</v>
      </c>
      <c r="C27" s="99"/>
      <c r="D27" s="101" t="s">
        <v>65</v>
      </c>
      <c r="F27" s="194"/>
      <c r="G27" s="99" t="s">
        <v>66</v>
      </c>
      <c r="H27" s="99"/>
      <c r="I27" s="100" t="s">
        <v>67</v>
      </c>
    </row>
    <row r="28" spans="1:9">
      <c r="A28" s="102"/>
      <c r="B28" s="99" t="s">
        <v>68</v>
      </c>
      <c r="C28" s="99"/>
      <c r="D28" s="101" t="s">
        <v>69</v>
      </c>
      <c r="F28" s="102"/>
      <c r="G28" s="99" t="s">
        <v>70</v>
      </c>
      <c r="H28" s="99"/>
      <c r="I28" s="100" t="s">
        <v>71</v>
      </c>
    </row>
    <row r="29" spans="1:9" ht="25.5">
      <c r="A29" s="106"/>
      <c r="B29" s="99" t="s">
        <v>72</v>
      </c>
      <c r="C29" s="99"/>
      <c r="D29" s="101" t="s">
        <v>73</v>
      </c>
      <c r="F29" s="106"/>
      <c r="G29" s="99" t="s">
        <v>74</v>
      </c>
      <c r="H29" s="99"/>
      <c r="I29" s="100" t="s">
        <v>75</v>
      </c>
    </row>
    <row r="30" spans="1:9">
      <c r="I30" s="98"/>
    </row>
    <row r="31" spans="1:9">
      <c r="I31" s="98"/>
    </row>
    <row r="32" spans="1:9">
      <c r="I32" s="98"/>
    </row>
    <row r="33" spans="9:9">
      <c r="I33" s="98"/>
    </row>
    <row r="34" spans="9:9">
      <c r="I34" s="98"/>
    </row>
    <row r="35" spans="9:9">
      <c r="I35" s="98"/>
    </row>
    <row r="36" spans="9:9">
      <c r="I36" s="98"/>
    </row>
    <row r="37" spans="9:9">
      <c r="I37" s="98"/>
    </row>
    <row r="38" spans="9:9">
      <c r="I38" s="98"/>
    </row>
    <row r="39" spans="9:9">
      <c r="I39" s="98"/>
    </row>
    <row r="40" spans="9:9">
      <c r="I40" s="98"/>
    </row>
    <row r="41" spans="9:9">
      <c r="I41" s="98"/>
    </row>
    <row r="42" spans="9:9">
      <c r="I42" s="98"/>
    </row>
    <row r="43" spans="9:9">
      <c r="I43" s="98"/>
    </row>
    <row r="44" spans="9:9">
      <c r="I44" s="98"/>
    </row>
    <row r="45" spans="9:9">
      <c r="I45" s="98"/>
    </row>
    <row r="46" spans="9:9">
      <c r="I46" s="98"/>
    </row>
    <row r="47" spans="9:9">
      <c r="I47" s="98"/>
    </row>
    <row r="48" spans="9:9">
      <c r="I48" s="98"/>
    </row>
    <row r="49" spans="9:9">
      <c r="I49" s="98"/>
    </row>
    <row r="50" spans="9:9">
      <c r="I50" s="98"/>
    </row>
    <row r="51" spans="9:9">
      <c r="I51" s="98"/>
    </row>
    <row r="52" spans="9:9">
      <c r="I52" s="98"/>
    </row>
    <row r="53" spans="9:9">
      <c r="I53" s="98"/>
    </row>
    <row r="54" spans="9:9">
      <c r="I54" s="98"/>
    </row>
    <row r="55" spans="9:9">
      <c r="I55" s="98"/>
    </row>
    <row r="56" spans="9:9">
      <c r="I56" s="98"/>
    </row>
  </sheetData>
  <mergeCells count="2">
    <mergeCell ref="A1:D1"/>
    <mergeCell ref="F1:I1"/>
  </mergeCells>
  <pageMargins left="0.7" right="0.7" top="0.78740157499999996" bottom="0.78740157499999996" header="0.3" footer="0.3"/>
  <pageSetup paperSize="9" orientation="landscape" r:id="rId1"/>
  <headerFooter>
    <oddFooter>&amp;CN5 Document No.: MHG-SC-F-0002</oddFooter>
  </headerFooter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dlc_DocIdPersistId xmlns="3bf310aa-bc82-4b25-ae60-8008ad278284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677A3AAF2A040B78C195BDB3A52A5" ma:contentTypeVersion="18" ma:contentTypeDescription="Create a new document." ma:contentTypeScope="" ma:versionID="abdf9b5093fa583534110d4dc38cf0bb">
  <xsd:schema xmlns:xsd="http://www.w3.org/2001/XMLSchema" xmlns:xs="http://www.w3.org/2001/XMLSchema" xmlns:p="http://schemas.microsoft.com/office/2006/metadata/properties" xmlns:ns1="http://schemas.microsoft.com/sharepoint/v3" xmlns:ns2="3bf310aa-bc82-4b25-ae60-8008ad278284" xmlns:ns3="0387687e-e98d-4203-b060-8e11e758c46a" xmlns:ns4="92b2ca68-d51e-42dc-ae6b-e13f32cf6f84" targetNamespace="http://schemas.microsoft.com/office/2006/metadata/properties" ma:root="true" ma:fieldsID="a7e38f4316a0f0e1db6a34b99479018e" ns1:_="" ns2:_="" ns3:_="" ns4:_="">
    <xsd:import namespace="http://schemas.microsoft.com/sharepoint/v3"/>
    <xsd:import namespace="3bf310aa-bc82-4b25-ae60-8008ad278284"/>
    <xsd:import namespace="0387687e-e98d-4203-b060-8e11e758c46a"/>
    <xsd:import namespace="92b2ca68-d51e-42dc-ae6b-e13f32cf6f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310aa-bc82-4b25-ae60-8008ad2782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7687e-e98d-4203-b060-8e11e758c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b2ca68-d51e-42dc-ae6b-e13f32cf6f8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67B59E-95FD-4EB2-AF44-B0BC7F8F20B1}">
  <ds:schemaRefs>
    <ds:schemaRef ds:uri="http://purl.org/dc/elements/1.1/"/>
    <ds:schemaRef ds:uri="http://schemas.microsoft.com/sharepoint/v3"/>
    <ds:schemaRef ds:uri="3bf310aa-bc82-4b25-ae60-8008ad27828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92b2ca68-d51e-42dc-ae6b-e13f32cf6f84"/>
    <ds:schemaRef ds:uri="0387687e-e98d-4203-b060-8e11e758c46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450506-EC48-4E90-86C8-ACF2E0E09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f310aa-bc82-4b25-ae60-8008ad278284"/>
    <ds:schemaRef ds:uri="0387687e-e98d-4203-b060-8e11e758c46a"/>
    <ds:schemaRef ds:uri="92b2ca68-d51e-42dc-ae6b-e13f32cf6f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9EBB4E-128D-486C-9920-B247C1F040A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1DBACAD-D0AB-450D-AA89-BDC3A66DBB8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fbf02b-c51e-4a04-b787-9d2574e87591}" enabled="1" method="Standard" siteId="{23bf2ff5-a6d4-41d1-9e7b-2f86544e44a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Packaging data cardboard size</vt:lpstr>
      <vt:lpstr>Packaging data pallet size</vt:lpstr>
      <vt:lpstr>Manual - Anleitung</vt:lpstr>
      <vt:lpstr>'Packaging data cardboard size'!Druckbereich</vt:lpstr>
      <vt:lpstr>'Packaging data pallet size'!Druckbereich</vt:lpstr>
    </vt:vector>
  </TitlesOfParts>
  <Manager/>
  <Company>MANN+HUMMEL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75833</dc:creator>
  <cp:keywords/>
  <dc:description/>
  <cp:lastModifiedBy>Zwirner, Andre</cp:lastModifiedBy>
  <cp:revision/>
  <cp:lastPrinted>2025-07-11T07:52:32Z</cp:lastPrinted>
  <dcterms:created xsi:type="dcterms:W3CDTF">2006-01-19T16:37:11Z</dcterms:created>
  <dcterms:modified xsi:type="dcterms:W3CDTF">2025-07-30T06:43:20Z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ffbf02b-c51e-4a04-b787-9d2574e87591_Enabled">
    <vt:lpwstr>true</vt:lpwstr>
  </property>
  <property fmtid="{D5CDD505-2E9C-101B-9397-08002B2CF9AE}" pid="3" name="MSIP_Label_bffbf02b-c51e-4a04-b787-9d2574e87591_SetDate">
    <vt:lpwstr>2021-03-09T15:35:39Z</vt:lpwstr>
  </property>
  <property fmtid="{D5CDD505-2E9C-101B-9397-08002B2CF9AE}" pid="4" name="MSIP_Label_bffbf02b-c51e-4a04-b787-9d2574e87591_Method">
    <vt:lpwstr>Standard</vt:lpwstr>
  </property>
  <property fmtid="{D5CDD505-2E9C-101B-9397-08002B2CF9AE}" pid="5" name="MSIP_Label_bffbf02b-c51e-4a04-b787-9d2574e87591_Name">
    <vt:lpwstr>Internal - Normal [C-L2)</vt:lpwstr>
  </property>
  <property fmtid="{D5CDD505-2E9C-101B-9397-08002B2CF9AE}" pid="6" name="MSIP_Label_bffbf02b-c51e-4a04-b787-9d2574e87591_SiteId">
    <vt:lpwstr>23bf2ff5-a6d4-41d1-9e7b-2f86544e44a4</vt:lpwstr>
  </property>
  <property fmtid="{D5CDD505-2E9C-101B-9397-08002B2CF9AE}" pid="7" name="MSIP_Label_bffbf02b-c51e-4a04-b787-9d2574e87591_ActionId">
    <vt:lpwstr>33f89921-215a-4951-9c97-decff313604a</vt:lpwstr>
  </property>
  <property fmtid="{D5CDD505-2E9C-101B-9397-08002B2CF9AE}" pid="8" name="MSIP_Label_bffbf02b-c51e-4a04-b787-9d2574e87591_ContentBits">
    <vt:lpwstr>0</vt:lpwstr>
  </property>
  <property fmtid="{D5CDD505-2E9C-101B-9397-08002B2CF9AE}" pid="9" name="ContentTypeId">
    <vt:lpwstr>0x01010079C677A3AAF2A040B78C195BDB3A52A5</vt:lpwstr>
  </property>
</Properties>
</file>